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0" activeTab="0"/>
  </bookViews>
  <sheets>
    <sheet name="all years raw" sheetId="1" r:id="rId1"/>
    <sheet name="calculations, all years" sheetId="2" r:id="rId2"/>
    <sheet name="table -- fares at mean dist" sheetId="3" r:id="rId3"/>
    <sheet name="old summary d price by route" sheetId="4" r:id="rId4"/>
  </sheets>
  <definedNames/>
  <calcPr fullCalcOnLoad="1"/>
</workbook>
</file>

<file path=xl/comments2.xml><?xml version="1.0" encoding="utf-8"?>
<comments xmlns="http://schemas.openxmlformats.org/spreadsheetml/2006/main">
  <authors>
    <author>David Hummels</author>
  </authors>
  <commentList>
    <comment ref="L1" authorId="0">
      <text>
        <r>
          <rPr>
            <b/>
            <sz val="8"/>
            <rFont val="Tahoma"/>
            <family val="0"/>
          </rPr>
          <t>David Hummels:</t>
        </r>
        <r>
          <rPr>
            <sz val="8"/>
            <rFont val="Tahoma"/>
            <family val="0"/>
          </rPr>
          <t xml:space="preserve">
Uses regression line plus constant group mean distance (over time) to calculate what fare would have been for that common distance
</t>
        </r>
      </text>
    </comment>
    <comment ref="I107" authorId="0">
      <text>
        <r>
          <rPr>
            <b/>
            <sz val="8"/>
            <rFont val="Tahoma"/>
            <family val="0"/>
          </rPr>
          <t>David Hummels:</t>
        </r>
        <r>
          <rPr>
            <sz val="8"/>
            <rFont val="Tahoma"/>
            <family val="0"/>
          </rPr>
          <t xml:space="preserve">
serious problem with 93 data; repeated 92 values</t>
        </r>
      </text>
    </comment>
  </commentList>
</comments>
</file>

<file path=xl/sharedStrings.xml><?xml version="1.0" encoding="utf-8"?>
<sst xmlns="http://schemas.openxmlformats.org/spreadsheetml/2006/main" count="1025" uniqueCount="82">
  <si>
    <t>obs</t>
  </si>
  <si>
    <t>mean fare</t>
  </si>
  <si>
    <t>mean dist</t>
  </si>
  <si>
    <t>a</t>
  </si>
  <si>
    <t>b</t>
  </si>
  <si>
    <t>r2</t>
  </si>
  <si>
    <t>All</t>
  </si>
  <si>
    <t>N to C America</t>
  </si>
  <si>
    <t>Local C America</t>
  </si>
  <si>
    <t>N and C America to S America</t>
  </si>
  <si>
    <t>Local S America</t>
  </si>
  <si>
    <t>Local M East</t>
  </si>
  <si>
    <t>Local Africa</t>
  </si>
  <si>
    <t>Europe to Middle East</t>
  </si>
  <si>
    <t>Europe and ME to Africa</t>
  </si>
  <si>
    <t>North Atlantic</t>
  </si>
  <si>
    <t>Mid Atlantic</t>
  </si>
  <si>
    <t>S Atlantic</t>
  </si>
  <si>
    <t>Local Asia/Pacific</t>
  </si>
  <si>
    <t>Local N America</t>
  </si>
  <si>
    <t>Local Europe</t>
  </si>
  <si>
    <t>Europe/ME/Africa to Asia/Pacific</t>
  </si>
  <si>
    <t>North and Mid Pacific</t>
  </si>
  <si>
    <t>South Pacific</t>
  </si>
  <si>
    <t>dist</t>
  </si>
  <si>
    <t>fare</t>
  </si>
  <si>
    <t>year</t>
  </si>
  <si>
    <t>route</t>
  </si>
  <si>
    <t>name</t>
  </si>
  <si>
    <t>nominal fare at mean dist</t>
  </si>
  <si>
    <t>US CPI</t>
  </si>
  <si>
    <t>Deflators</t>
  </si>
  <si>
    <t>intercept</t>
  </si>
  <si>
    <t>slope</t>
  </si>
  <si>
    <t>?? Can't read??</t>
  </si>
  <si>
    <t>-</t>
  </si>
  <si>
    <t>routenum</t>
  </si>
  <si>
    <t>fare ($/kg)</t>
  </si>
  <si>
    <t>US import prices</t>
  </si>
  <si>
    <t>Average kg/$</t>
  </si>
  <si>
    <t>route group</t>
  </si>
  <si>
    <t>nominal</t>
  </si>
  <si>
    <t>US GDP DEFLATOR</t>
  </si>
  <si>
    <t>US GDP deflator</t>
  </si>
  <si>
    <t>% change 73-93</t>
  </si>
  <si>
    <t>% change 80-93</t>
  </si>
  <si>
    <t>air import prices</t>
  </si>
  <si>
    <t>% change 73-80</t>
  </si>
  <si>
    <t>nominal fare at distance</t>
  </si>
  <si>
    <t>Local Routes</t>
  </si>
  <si>
    <t>Developed Nation Routes</t>
  </si>
  <si>
    <t>Developing Nation Routes</t>
  </si>
  <si>
    <t>years</t>
  </si>
  <si>
    <t>1973-93</t>
  </si>
  <si>
    <t>1973-80</t>
  </si>
  <si>
    <t>1980-93</t>
  </si>
  <si>
    <t>half mean</t>
  </si>
  <si>
    <t>twice mean</t>
  </si>
  <si>
    <t>Distance Premium</t>
  </si>
  <si>
    <t xml:space="preserve">Notes:   </t>
  </si>
  <si>
    <t>All Routes</t>
  </si>
  <si>
    <t>Ad-valorem Air Freight Rate</t>
  </si>
  <si>
    <t xml:space="preserve">(1) All series expressed in terms of annualized growth rates.  </t>
  </si>
  <si>
    <t>(2) Price per kg and ad-valorem freight rate series constructed using mean shipping distance within that route group</t>
  </si>
  <si>
    <t>Shipping price</t>
  </si>
  <si>
    <t xml:space="preserve">(3) Price per kg deflated using US GDP deflator.  Ad-valorem rates constructed using a price per kg import price index. </t>
  </si>
  <si>
    <t>(4) Distance premium equals ratio of freight rates at distances equal to twice and one-half mean distance within that group</t>
  </si>
  <si>
    <t>North to Central America</t>
  </si>
  <si>
    <t>North and Central America to South America</t>
  </si>
  <si>
    <t>Local North America</t>
  </si>
  <si>
    <t>Local Central America</t>
  </si>
  <si>
    <t>Local Middle East</t>
  </si>
  <si>
    <t>(5) Local series do not include domestic flights.</t>
  </si>
  <si>
    <t>Local South America</t>
  </si>
  <si>
    <t>GDP Deflator</t>
  </si>
  <si>
    <t>Air Deflator</t>
  </si>
  <si>
    <t>Fare per kg</t>
  </si>
  <si>
    <t>2000$</t>
  </si>
  <si>
    <r>
      <t xml:space="preserve">per kg </t>
    </r>
    <r>
      <rPr>
        <i/>
        <sz val="8"/>
        <rFont val="Arial"/>
        <family val="2"/>
      </rPr>
      <t>(2000$)</t>
    </r>
  </si>
  <si>
    <t>Ad valorem air fare</t>
  </si>
  <si>
    <t>Shipping price per kg</t>
  </si>
  <si>
    <t>Ad valorem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</si>
</sst>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"/>
  </numFmts>
  <fonts count="7">
    <font>
      <sz val="10"/>
      <name val="Arial"/>
      <family val="0"/>
    </font>
    <font>
      <sz val="10"/>
      <color indexed="12"/>
      <name val="Courier"/>
      <family val="0"/>
    </font>
    <font>
      <i/>
      <sz val="8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tabSelected="1" workbookViewId="0" topLeftCell="A1">
      <selection activeCell="F10" sqref="F10"/>
    </sheetView>
  </sheetViews>
  <sheetFormatPr defaultColWidth="9.140625" defaultRowHeight="12.75"/>
  <cols>
    <col min="3" max="3" width="39.57421875" style="0" customWidth="1"/>
  </cols>
  <sheetData>
    <row r="1" spans="4:9" ht="12.75">
      <c r="D1" t="s">
        <v>0</v>
      </c>
      <c r="E1" t="s">
        <v>25</v>
      </c>
      <c r="F1" t="s">
        <v>24</v>
      </c>
      <c r="G1" t="s">
        <v>3</v>
      </c>
      <c r="H1" t="s">
        <v>4</v>
      </c>
      <c r="I1" t="s">
        <v>5</v>
      </c>
    </row>
    <row r="2" spans="1:9" ht="12.75">
      <c r="A2">
        <v>1973</v>
      </c>
      <c r="B2">
        <v>1</v>
      </c>
      <c r="C2" t="s">
        <v>6</v>
      </c>
      <c r="D2">
        <v>5910</v>
      </c>
      <c r="E2">
        <v>0.45</v>
      </c>
      <c r="F2">
        <v>2601</v>
      </c>
      <c r="G2">
        <v>0.003</v>
      </c>
      <c r="H2">
        <v>0.81</v>
      </c>
      <c r="I2">
        <v>0.86</v>
      </c>
    </row>
    <row r="3" spans="1:9" ht="12.75">
      <c r="A3">
        <v>1973</v>
      </c>
      <c r="B3">
        <v>2</v>
      </c>
      <c r="C3" t="s">
        <v>7</v>
      </c>
      <c r="D3">
        <v>380</v>
      </c>
      <c r="E3">
        <v>0.58</v>
      </c>
      <c r="F3">
        <v>1291</v>
      </c>
      <c r="G3">
        <v>0.004</v>
      </c>
      <c r="H3">
        <v>0.68</v>
      </c>
      <c r="I3">
        <v>0.56</v>
      </c>
    </row>
    <row r="4" spans="1:3" ht="12.75">
      <c r="A4">
        <v>1973</v>
      </c>
      <c r="B4">
        <v>3</v>
      </c>
      <c r="C4" t="s">
        <v>8</v>
      </c>
    </row>
    <row r="5" spans="1:9" ht="12.75">
      <c r="A5">
        <v>1973</v>
      </c>
      <c r="B5">
        <v>4</v>
      </c>
      <c r="C5" t="s">
        <v>19</v>
      </c>
      <c r="D5">
        <v>88</v>
      </c>
      <c r="E5">
        <v>0.56</v>
      </c>
      <c r="F5">
        <v>1451</v>
      </c>
      <c r="G5">
        <v>0.009</v>
      </c>
      <c r="H5">
        <v>0.57</v>
      </c>
      <c r="I5">
        <v>0.82</v>
      </c>
    </row>
    <row r="6" spans="1:9" ht="12.75">
      <c r="A6">
        <v>1973</v>
      </c>
      <c r="B6">
        <v>5</v>
      </c>
      <c r="C6" t="s">
        <v>9</v>
      </c>
      <c r="D6">
        <v>211</v>
      </c>
      <c r="E6">
        <v>1.63</v>
      </c>
      <c r="F6">
        <v>3994</v>
      </c>
      <c r="G6">
        <v>0.005</v>
      </c>
      <c r="H6">
        <v>0.7</v>
      </c>
      <c r="I6">
        <v>0.8</v>
      </c>
    </row>
    <row r="7" spans="1:9" ht="12.75">
      <c r="A7">
        <v>1973</v>
      </c>
      <c r="B7">
        <v>6</v>
      </c>
      <c r="C7" t="s">
        <v>10</v>
      </c>
      <c r="D7">
        <v>104</v>
      </c>
      <c r="E7">
        <v>1.04</v>
      </c>
      <c r="F7">
        <v>1931</v>
      </c>
      <c r="G7">
        <v>0.007</v>
      </c>
      <c r="H7">
        <v>0.67</v>
      </c>
      <c r="I7">
        <v>0.75</v>
      </c>
    </row>
    <row r="8" spans="1:9" ht="12.75">
      <c r="A8">
        <v>1973</v>
      </c>
      <c r="B8">
        <v>7</v>
      </c>
      <c r="C8" t="s">
        <v>20</v>
      </c>
      <c r="D8">
        <v>1446</v>
      </c>
      <c r="E8">
        <v>0.8</v>
      </c>
      <c r="F8">
        <v>983</v>
      </c>
      <c r="G8">
        <v>0.005</v>
      </c>
      <c r="H8">
        <v>0.74</v>
      </c>
      <c r="I8">
        <v>0.75</v>
      </c>
    </row>
    <row r="9" spans="1:9" ht="12.75">
      <c r="A9">
        <v>1973</v>
      </c>
      <c r="B9">
        <v>8</v>
      </c>
      <c r="C9" t="s">
        <v>11</v>
      </c>
      <c r="D9">
        <v>208</v>
      </c>
      <c r="E9">
        <v>0.58</v>
      </c>
      <c r="F9">
        <v>851</v>
      </c>
      <c r="G9">
        <v>0.006</v>
      </c>
      <c r="H9">
        <v>0.68</v>
      </c>
      <c r="I9">
        <v>0.76</v>
      </c>
    </row>
    <row r="10" spans="1:9" ht="12.75">
      <c r="A10">
        <v>1973</v>
      </c>
      <c r="B10">
        <v>9</v>
      </c>
      <c r="C10" t="s">
        <v>12</v>
      </c>
      <c r="D10">
        <v>384</v>
      </c>
      <c r="E10">
        <v>0.88</v>
      </c>
      <c r="F10">
        <v>1286</v>
      </c>
      <c r="G10">
        <v>0.002</v>
      </c>
      <c r="H10">
        <v>0.83</v>
      </c>
      <c r="I10">
        <v>0.88</v>
      </c>
    </row>
    <row r="11" spans="1:9" ht="12.75">
      <c r="A11">
        <v>1973</v>
      </c>
      <c r="B11">
        <v>10</v>
      </c>
      <c r="C11" t="s">
        <v>13</v>
      </c>
      <c r="D11">
        <v>395</v>
      </c>
      <c r="E11">
        <v>1.88</v>
      </c>
      <c r="F11">
        <v>3007</v>
      </c>
      <c r="G11">
        <v>0.002</v>
      </c>
      <c r="H11">
        <v>0.84</v>
      </c>
      <c r="I11">
        <v>0.76</v>
      </c>
    </row>
    <row r="12" spans="1:9" ht="12.75">
      <c r="A12">
        <v>1973</v>
      </c>
      <c r="B12">
        <v>11</v>
      </c>
      <c r="C12" t="s">
        <v>14</v>
      </c>
      <c r="D12">
        <v>587</v>
      </c>
      <c r="E12">
        <v>2.37</v>
      </c>
      <c r="F12">
        <v>4032</v>
      </c>
      <c r="G12">
        <v>0.002</v>
      </c>
      <c r="H12">
        <v>0.86</v>
      </c>
      <c r="I12">
        <v>0.8</v>
      </c>
    </row>
    <row r="13" spans="1:9" ht="12.75">
      <c r="A13">
        <v>1973</v>
      </c>
      <c r="B13">
        <v>12</v>
      </c>
      <c r="C13" t="s">
        <v>15</v>
      </c>
      <c r="D13">
        <v>443</v>
      </c>
      <c r="E13">
        <v>3.86</v>
      </c>
      <c r="F13">
        <v>6973</v>
      </c>
      <c r="G13">
        <v>0.007</v>
      </c>
      <c r="H13">
        <v>0.71</v>
      </c>
      <c r="I13">
        <v>0.68</v>
      </c>
    </row>
    <row r="14" spans="1:9" ht="12.75">
      <c r="A14">
        <v>1973</v>
      </c>
      <c r="B14">
        <v>13</v>
      </c>
      <c r="C14" t="s">
        <v>16</v>
      </c>
      <c r="D14">
        <v>188</v>
      </c>
      <c r="E14">
        <v>4.65</v>
      </c>
      <c r="F14">
        <v>8137</v>
      </c>
      <c r="G14">
        <v>0.007</v>
      </c>
      <c r="H14">
        <v>0.72</v>
      </c>
      <c r="I14">
        <v>0.38</v>
      </c>
    </row>
    <row r="15" spans="1:9" ht="12.75">
      <c r="A15">
        <v>1973</v>
      </c>
      <c r="B15">
        <v>14</v>
      </c>
      <c r="C15" t="s">
        <v>17</v>
      </c>
      <c r="D15">
        <v>167</v>
      </c>
      <c r="E15">
        <v>5.97</v>
      </c>
      <c r="F15">
        <v>9722</v>
      </c>
      <c r="G15">
        <v>0.007</v>
      </c>
      <c r="H15">
        <v>0.57</v>
      </c>
      <c r="I15">
        <v>0.22</v>
      </c>
    </row>
    <row r="16" spans="1:9" ht="12.75">
      <c r="A16">
        <v>1973</v>
      </c>
      <c r="B16">
        <v>15</v>
      </c>
      <c r="C16" t="s">
        <v>18</v>
      </c>
      <c r="D16">
        <v>503</v>
      </c>
      <c r="E16">
        <v>1.47</v>
      </c>
      <c r="F16">
        <v>2795</v>
      </c>
      <c r="G16">
        <v>0.002</v>
      </c>
      <c r="H16">
        <v>0.93</v>
      </c>
      <c r="I16">
        <v>0.75</v>
      </c>
    </row>
    <row r="17" spans="1:9" ht="12.75">
      <c r="A17">
        <v>1973</v>
      </c>
      <c r="B17">
        <v>16</v>
      </c>
      <c r="C17" t="s">
        <v>21</v>
      </c>
      <c r="D17">
        <v>589</v>
      </c>
      <c r="E17">
        <v>3.98</v>
      </c>
      <c r="F17">
        <v>8008</v>
      </c>
      <c r="G17">
        <v>0.005</v>
      </c>
      <c r="H17">
        <v>0.74</v>
      </c>
      <c r="I17">
        <v>0.74</v>
      </c>
    </row>
    <row r="18" spans="1:9" ht="12.75">
      <c r="A18">
        <v>1973</v>
      </c>
      <c r="B18">
        <v>17</v>
      </c>
      <c r="C18" t="s">
        <v>22</v>
      </c>
      <c r="D18">
        <v>111</v>
      </c>
      <c r="E18">
        <v>5.35</v>
      </c>
      <c r="F18">
        <v>10819</v>
      </c>
      <c r="G18">
        <v>0.162</v>
      </c>
      <c r="H18">
        <v>0.38</v>
      </c>
      <c r="I18">
        <v>0.55</v>
      </c>
    </row>
    <row r="19" spans="1:9" ht="12.75">
      <c r="A19">
        <v>1973</v>
      </c>
      <c r="B19">
        <v>18</v>
      </c>
      <c r="C19" t="s">
        <v>23</v>
      </c>
      <c r="D19">
        <v>73</v>
      </c>
      <c r="E19">
        <v>5</v>
      </c>
      <c r="F19">
        <v>10313</v>
      </c>
      <c r="G19">
        <v>0.017</v>
      </c>
      <c r="H19">
        <v>0.61</v>
      </c>
      <c r="I19">
        <v>0.62</v>
      </c>
    </row>
    <row r="22" spans="4:9" ht="12.75">
      <c r="D22" t="s">
        <v>0</v>
      </c>
      <c r="E22" t="s">
        <v>1</v>
      </c>
      <c r="F22" t="s">
        <v>2</v>
      </c>
      <c r="G22" t="s">
        <v>32</v>
      </c>
      <c r="H22" t="s">
        <v>33</v>
      </c>
      <c r="I22" t="s">
        <v>5</v>
      </c>
    </row>
    <row r="23" spans="1:9" ht="12.75">
      <c r="A23">
        <v>1974</v>
      </c>
      <c r="B23">
        <v>1</v>
      </c>
      <c r="C23" t="s">
        <v>6</v>
      </c>
      <c r="D23">
        <v>3578</v>
      </c>
      <c r="E23">
        <v>1.8</v>
      </c>
      <c r="F23">
        <v>2588</v>
      </c>
      <c r="G23">
        <v>0.0033</v>
      </c>
      <c r="H23">
        <v>0.8</v>
      </c>
      <c r="I23" t="s">
        <v>34</v>
      </c>
    </row>
    <row r="24" spans="1:8" ht="12.75">
      <c r="A24">
        <v>1974</v>
      </c>
      <c r="B24">
        <v>2</v>
      </c>
      <c r="C24" t="s">
        <v>7</v>
      </c>
      <c r="D24">
        <v>355</v>
      </c>
      <c r="E24">
        <v>0.66</v>
      </c>
      <c r="F24">
        <v>1168</v>
      </c>
      <c r="G24">
        <v>0.0053</v>
      </c>
      <c r="H24">
        <v>0.68</v>
      </c>
    </row>
    <row r="25" spans="1:3" ht="12.75">
      <c r="A25">
        <v>1974</v>
      </c>
      <c r="B25">
        <v>3</v>
      </c>
      <c r="C25" t="s">
        <v>8</v>
      </c>
    </row>
    <row r="26" spans="1:8" ht="12.75">
      <c r="A26">
        <v>1974</v>
      </c>
      <c r="B26">
        <v>4</v>
      </c>
      <c r="C26" t="s">
        <v>19</v>
      </c>
      <c r="D26">
        <v>124</v>
      </c>
      <c r="E26">
        <v>0.63</v>
      </c>
      <c r="F26">
        <v>1583</v>
      </c>
      <c r="G26">
        <v>0.011</v>
      </c>
      <c r="H26">
        <v>0.56</v>
      </c>
    </row>
    <row r="27" spans="1:8" ht="12.75">
      <c r="A27">
        <v>1974</v>
      </c>
      <c r="B27">
        <v>5</v>
      </c>
      <c r="C27" t="s">
        <v>9</v>
      </c>
      <c r="D27">
        <v>202</v>
      </c>
      <c r="E27">
        <v>1.93</v>
      </c>
      <c r="F27">
        <v>4037</v>
      </c>
      <c r="G27">
        <v>0.0069</v>
      </c>
      <c r="H27">
        <v>0.68</v>
      </c>
    </row>
    <row r="28" spans="1:8" ht="12.75">
      <c r="A28">
        <v>1974</v>
      </c>
      <c r="B28">
        <v>6</v>
      </c>
      <c r="C28" t="s">
        <v>10</v>
      </c>
      <c r="D28">
        <v>96</v>
      </c>
      <c r="E28">
        <v>1.23</v>
      </c>
      <c r="F28">
        <v>1941</v>
      </c>
      <c r="G28">
        <v>0.0059</v>
      </c>
      <c r="H28">
        <v>0.71</v>
      </c>
    </row>
    <row r="29" spans="1:8" ht="12.75">
      <c r="A29">
        <v>1974</v>
      </c>
      <c r="B29">
        <v>7</v>
      </c>
      <c r="C29" t="s">
        <v>20</v>
      </c>
      <c r="D29">
        <v>1405</v>
      </c>
      <c r="E29">
        <v>0.96</v>
      </c>
      <c r="F29">
        <v>987</v>
      </c>
      <c r="G29">
        <v>0.0073</v>
      </c>
      <c r="H29">
        <v>0.71</v>
      </c>
    </row>
    <row r="30" spans="1:8" ht="12.75">
      <c r="A30">
        <v>1974</v>
      </c>
      <c r="B30">
        <v>8</v>
      </c>
      <c r="C30" t="s">
        <v>11</v>
      </c>
      <c r="D30">
        <v>191</v>
      </c>
      <c r="E30">
        <v>0.71</v>
      </c>
      <c r="F30">
        <v>945</v>
      </c>
      <c r="G30">
        <v>0.0051</v>
      </c>
      <c r="H30">
        <v>0.72</v>
      </c>
    </row>
    <row r="31" spans="1:8" ht="12.75">
      <c r="A31">
        <v>1974</v>
      </c>
      <c r="B31">
        <v>9</v>
      </c>
      <c r="C31" t="s">
        <v>12</v>
      </c>
      <c r="D31">
        <v>321</v>
      </c>
      <c r="E31">
        <v>1.01</v>
      </c>
      <c r="F31">
        <v>1399</v>
      </c>
      <c r="G31">
        <v>0.0021</v>
      </c>
      <c r="H31">
        <v>0.85</v>
      </c>
    </row>
    <row r="32" spans="1:8" ht="12.75">
      <c r="A32">
        <v>1974</v>
      </c>
      <c r="B32">
        <v>10</v>
      </c>
      <c r="C32" t="s">
        <v>13</v>
      </c>
      <c r="D32">
        <v>393</v>
      </c>
      <c r="E32">
        <v>2.23</v>
      </c>
      <c r="F32">
        <v>6069</v>
      </c>
      <c r="G32">
        <v>0.0036</v>
      </c>
      <c r="H32">
        <v>0.8</v>
      </c>
    </row>
    <row r="33" spans="1:8" ht="12.75">
      <c r="A33">
        <v>1974</v>
      </c>
      <c r="B33">
        <v>11</v>
      </c>
      <c r="C33" t="s">
        <v>14</v>
      </c>
      <c r="D33">
        <v>561</v>
      </c>
      <c r="E33">
        <v>2.62</v>
      </c>
      <c r="F33">
        <v>3898</v>
      </c>
      <c r="G33">
        <v>0.002</v>
      </c>
      <c r="H33">
        <v>0.87</v>
      </c>
    </row>
    <row r="34" spans="1:8" ht="12.75">
      <c r="A34">
        <v>1974</v>
      </c>
      <c r="B34">
        <v>12</v>
      </c>
      <c r="C34" t="s">
        <v>15</v>
      </c>
      <c r="D34">
        <v>442</v>
      </c>
      <c r="E34">
        <v>4.38</v>
      </c>
      <c r="F34">
        <v>7070</v>
      </c>
      <c r="G34">
        <v>0.012</v>
      </c>
      <c r="H34">
        <v>0.66</v>
      </c>
    </row>
    <row r="35" spans="1:8" ht="12.75">
      <c r="A35">
        <v>1974</v>
      </c>
      <c r="B35">
        <v>13</v>
      </c>
      <c r="C35" t="s">
        <v>16</v>
      </c>
      <c r="D35">
        <v>175</v>
      </c>
      <c r="E35">
        <v>5.44</v>
      </c>
      <c r="F35">
        <v>8191</v>
      </c>
      <c r="G35">
        <v>0.0069</v>
      </c>
      <c r="H35">
        <v>0.74</v>
      </c>
    </row>
    <row r="36" spans="1:8" ht="12.75">
      <c r="A36">
        <v>1974</v>
      </c>
      <c r="B36">
        <v>14</v>
      </c>
      <c r="C36" t="s">
        <v>17</v>
      </c>
      <c r="D36">
        <v>160</v>
      </c>
      <c r="E36">
        <v>6.65</v>
      </c>
      <c r="F36">
        <v>9630</v>
      </c>
      <c r="G36">
        <v>0.0339</v>
      </c>
      <c r="H36">
        <v>0.56</v>
      </c>
    </row>
    <row r="37" spans="1:8" ht="12.75">
      <c r="A37">
        <v>1974</v>
      </c>
      <c r="B37">
        <v>15</v>
      </c>
      <c r="C37" t="s">
        <v>18</v>
      </c>
      <c r="D37">
        <v>437</v>
      </c>
      <c r="E37">
        <v>1.7</v>
      </c>
      <c r="F37">
        <v>2836</v>
      </c>
      <c r="G37">
        <v>0.0028</v>
      </c>
      <c r="H37">
        <v>0.8</v>
      </c>
    </row>
    <row r="38" spans="1:8" ht="12.75">
      <c r="A38">
        <v>1974</v>
      </c>
      <c r="B38">
        <v>16</v>
      </c>
      <c r="C38" t="s">
        <v>21</v>
      </c>
      <c r="D38">
        <v>517</v>
      </c>
      <c r="E38">
        <v>4.55</v>
      </c>
      <c r="F38">
        <v>7820</v>
      </c>
      <c r="G38">
        <v>0.0055</v>
      </c>
      <c r="H38">
        <v>0.75</v>
      </c>
    </row>
    <row r="39" spans="1:8" ht="12.75">
      <c r="A39">
        <v>1974</v>
      </c>
      <c r="B39">
        <v>17</v>
      </c>
      <c r="C39" t="s">
        <v>22</v>
      </c>
      <c r="D39">
        <v>110</v>
      </c>
      <c r="E39">
        <v>5.45</v>
      </c>
      <c r="F39">
        <v>10848</v>
      </c>
      <c r="G39">
        <v>0.1044</v>
      </c>
      <c r="H39">
        <v>0.43</v>
      </c>
    </row>
    <row r="40" spans="1:8" ht="12.75">
      <c r="A40">
        <v>1974</v>
      </c>
      <c r="B40">
        <v>18</v>
      </c>
      <c r="C40" t="s">
        <v>23</v>
      </c>
      <c r="D40">
        <v>60</v>
      </c>
      <c r="E40">
        <v>5.33</v>
      </c>
      <c r="F40">
        <v>10021</v>
      </c>
      <c r="G40">
        <v>0.012</v>
      </c>
      <c r="H40">
        <v>0.67</v>
      </c>
    </row>
    <row r="43" spans="3:9" ht="12.75">
      <c r="C43">
        <v>1975</v>
      </c>
      <c r="D43" t="s">
        <v>0</v>
      </c>
      <c r="E43" t="s">
        <v>24</v>
      </c>
      <c r="F43" t="s">
        <v>25</v>
      </c>
      <c r="G43" t="s">
        <v>3</v>
      </c>
      <c r="H43" t="s">
        <v>4</v>
      </c>
      <c r="I43" t="s">
        <v>5</v>
      </c>
    </row>
    <row r="44" spans="1:9" ht="12.75">
      <c r="A44">
        <v>1975</v>
      </c>
      <c r="B44">
        <v>1</v>
      </c>
      <c r="C44" t="s">
        <v>6</v>
      </c>
      <c r="D44">
        <v>5455</v>
      </c>
      <c r="E44">
        <v>1.82</v>
      </c>
      <c r="F44">
        <v>2594</v>
      </c>
      <c r="G44">
        <v>0.004</v>
      </c>
      <c r="H44">
        <v>0.79</v>
      </c>
      <c r="I44">
        <v>0.87</v>
      </c>
    </row>
    <row r="45" spans="1:9" ht="12.75">
      <c r="A45">
        <v>1975</v>
      </c>
      <c r="B45">
        <v>2</v>
      </c>
      <c r="C45" t="s">
        <v>7</v>
      </c>
      <c r="D45">
        <v>341</v>
      </c>
      <c r="E45">
        <v>0.68</v>
      </c>
      <c r="F45">
        <v>1204</v>
      </c>
      <c r="G45">
        <v>0.006</v>
      </c>
      <c r="H45">
        <v>0.67</v>
      </c>
      <c r="I45">
        <v>0.86</v>
      </c>
    </row>
    <row r="46" spans="1:3" ht="12.75">
      <c r="A46">
        <v>1975</v>
      </c>
      <c r="B46">
        <v>3</v>
      </c>
      <c r="C46" t="s">
        <v>8</v>
      </c>
    </row>
    <row r="47" spans="1:9" ht="12.75">
      <c r="A47">
        <v>1975</v>
      </c>
      <c r="B47">
        <v>4</v>
      </c>
      <c r="C47" t="s">
        <v>19</v>
      </c>
      <c r="D47">
        <v>101</v>
      </c>
      <c r="E47">
        <v>0.67</v>
      </c>
      <c r="F47">
        <v>1579</v>
      </c>
      <c r="G47">
        <v>0.011</v>
      </c>
      <c r="H47">
        <v>0.56</v>
      </c>
      <c r="I47">
        <v>0.82</v>
      </c>
    </row>
    <row r="48" spans="1:9" ht="12.75">
      <c r="A48">
        <v>1975</v>
      </c>
      <c r="B48">
        <v>5</v>
      </c>
      <c r="C48" t="s">
        <v>9</v>
      </c>
      <c r="D48">
        <v>204</v>
      </c>
      <c r="E48">
        <v>1.94</v>
      </c>
      <c r="F48">
        <v>4053</v>
      </c>
      <c r="G48">
        <v>0.007</v>
      </c>
      <c r="H48">
        <v>0.67</v>
      </c>
      <c r="I48">
        <v>0.79</v>
      </c>
    </row>
    <row r="49" spans="1:9" ht="12.75">
      <c r="A49">
        <v>1975</v>
      </c>
      <c r="B49">
        <v>6</v>
      </c>
      <c r="C49" t="s">
        <v>10</v>
      </c>
      <c r="D49">
        <v>96</v>
      </c>
      <c r="E49">
        <v>1.23</v>
      </c>
      <c r="F49">
        <v>1925</v>
      </c>
      <c r="G49">
        <v>0.006</v>
      </c>
      <c r="H49">
        <v>0.71</v>
      </c>
      <c r="I49">
        <v>0.79</v>
      </c>
    </row>
    <row r="50" spans="1:9" ht="12.75">
      <c r="A50">
        <v>1975</v>
      </c>
      <c r="B50">
        <v>7</v>
      </c>
      <c r="C50" t="s">
        <v>20</v>
      </c>
      <c r="D50">
        <v>1407</v>
      </c>
      <c r="E50">
        <v>0.98</v>
      </c>
      <c r="F50">
        <v>1005</v>
      </c>
      <c r="G50">
        <v>0.007</v>
      </c>
      <c r="H50">
        <v>0.71</v>
      </c>
      <c r="I50">
        <v>0.75</v>
      </c>
    </row>
    <row r="51" spans="1:9" ht="12.75">
      <c r="A51">
        <v>1975</v>
      </c>
      <c r="B51">
        <v>8</v>
      </c>
      <c r="C51" t="s">
        <v>11</v>
      </c>
      <c r="D51">
        <v>183</v>
      </c>
      <c r="E51">
        <v>0.73</v>
      </c>
      <c r="F51">
        <v>998</v>
      </c>
      <c r="G51">
        <v>0.006</v>
      </c>
      <c r="H51">
        <v>0.71</v>
      </c>
      <c r="I51">
        <v>0.76</v>
      </c>
    </row>
    <row r="52" spans="1:9" ht="12.75">
      <c r="A52">
        <v>1975</v>
      </c>
      <c r="B52">
        <v>9</v>
      </c>
      <c r="C52" t="s">
        <v>12</v>
      </c>
      <c r="D52">
        <v>354</v>
      </c>
      <c r="E52">
        <v>1.06</v>
      </c>
      <c r="F52">
        <v>1450</v>
      </c>
      <c r="G52">
        <v>0.002</v>
      </c>
      <c r="H52">
        <v>0.84</v>
      </c>
      <c r="I52">
        <v>0.88</v>
      </c>
    </row>
    <row r="53" spans="1:9" ht="12.75">
      <c r="A53">
        <v>1975</v>
      </c>
      <c r="B53">
        <v>10</v>
      </c>
      <c r="C53" t="s">
        <v>13</v>
      </c>
      <c r="D53">
        <v>373</v>
      </c>
      <c r="E53">
        <v>2.34</v>
      </c>
      <c r="F53">
        <v>3190</v>
      </c>
      <c r="G53">
        <v>0.003</v>
      </c>
      <c r="H53">
        <v>0.81</v>
      </c>
      <c r="I53">
        <v>0.69</v>
      </c>
    </row>
    <row r="54" spans="1:9" ht="12.75">
      <c r="A54">
        <v>1975</v>
      </c>
      <c r="B54">
        <v>11</v>
      </c>
      <c r="C54" t="s">
        <v>14</v>
      </c>
      <c r="D54">
        <v>562</v>
      </c>
      <c r="E54">
        <v>2.78</v>
      </c>
      <c r="F54">
        <v>4039</v>
      </c>
      <c r="G54">
        <v>0.003</v>
      </c>
      <c r="H54">
        <v>0.82</v>
      </c>
      <c r="I54">
        <v>0.78</v>
      </c>
    </row>
    <row r="55" spans="1:9" ht="12.75">
      <c r="A55">
        <v>1975</v>
      </c>
      <c r="B55">
        <v>12</v>
      </c>
      <c r="C55" t="s">
        <v>15</v>
      </c>
      <c r="D55">
        <v>434</v>
      </c>
      <c r="E55">
        <v>4.33</v>
      </c>
      <c r="F55">
        <v>6979</v>
      </c>
      <c r="G55">
        <v>0.006</v>
      </c>
      <c r="H55">
        <v>0.74</v>
      </c>
      <c r="I55">
        <v>0.57</v>
      </c>
    </row>
    <row r="56" spans="1:9" ht="12.75">
      <c r="A56">
        <v>1975</v>
      </c>
      <c r="B56">
        <v>13</v>
      </c>
      <c r="C56" t="s">
        <v>16</v>
      </c>
      <c r="D56">
        <v>169</v>
      </c>
      <c r="E56">
        <v>5.47</v>
      </c>
      <c r="F56">
        <v>8108</v>
      </c>
      <c r="G56">
        <v>0.005</v>
      </c>
      <c r="H56">
        <v>0.78</v>
      </c>
      <c r="I56">
        <v>0.42</v>
      </c>
    </row>
    <row r="57" spans="1:9" ht="12.75">
      <c r="A57">
        <v>1975</v>
      </c>
      <c r="B57">
        <v>14</v>
      </c>
      <c r="C57" t="s">
        <v>17</v>
      </c>
      <c r="D57">
        <v>146</v>
      </c>
      <c r="E57">
        <v>6.72</v>
      </c>
      <c r="F57">
        <v>9480</v>
      </c>
      <c r="G57">
        <v>0.065</v>
      </c>
      <c r="H57">
        <v>0.57</v>
      </c>
      <c r="I57">
        <v>0.22</v>
      </c>
    </row>
    <row r="58" spans="1:9" ht="12.75">
      <c r="A58">
        <v>1975</v>
      </c>
      <c r="B58">
        <v>15</v>
      </c>
      <c r="C58" t="s">
        <v>18</v>
      </c>
      <c r="D58">
        <v>405</v>
      </c>
      <c r="E58">
        <v>1.72</v>
      </c>
      <c r="F58">
        <v>3051</v>
      </c>
      <c r="G58">
        <v>0.002</v>
      </c>
      <c r="H58">
        <v>0.84</v>
      </c>
      <c r="I58">
        <v>0.86</v>
      </c>
    </row>
    <row r="59" spans="1:9" ht="12.75">
      <c r="A59">
        <v>1975</v>
      </c>
      <c r="B59">
        <v>16</v>
      </c>
      <c r="C59" t="s">
        <v>21</v>
      </c>
      <c r="D59">
        <v>517</v>
      </c>
      <c r="E59">
        <v>4.43</v>
      </c>
      <c r="F59">
        <v>7673</v>
      </c>
      <c r="G59">
        <v>0.006</v>
      </c>
      <c r="H59">
        <v>0.75</v>
      </c>
      <c r="I59">
        <v>0.69</v>
      </c>
    </row>
    <row r="60" spans="1:9" ht="12.75">
      <c r="A60">
        <v>1975</v>
      </c>
      <c r="B60">
        <v>17</v>
      </c>
      <c r="C60" t="s">
        <v>22</v>
      </c>
      <c r="D60">
        <v>97</v>
      </c>
      <c r="E60">
        <v>5.36</v>
      </c>
      <c r="F60">
        <v>10403</v>
      </c>
      <c r="G60">
        <v>0.115</v>
      </c>
      <c r="H60">
        <v>0.42</v>
      </c>
      <c r="I60">
        <v>0.74</v>
      </c>
    </row>
    <row r="61" spans="1:9" ht="12.75">
      <c r="A61">
        <v>1975</v>
      </c>
      <c r="B61">
        <v>18</v>
      </c>
      <c r="C61" t="s">
        <v>23</v>
      </c>
      <c r="D61">
        <v>35</v>
      </c>
      <c r="E61">
        <v>4.9</v>
      </c>
      <c r="F61">
        <v>8939</v>
      </c>
      <c r="G61">
        <v>0.008</v>
      </c>
      <c r="H61">
        <v>0.7</v>
      </c>
      <c r="I61">
        <v>0.85</v>
      </c>
    </row>
    <row r="64" spans="1:9" ht="12.75">
      <c r="A64">
        <v>1976</v>
      </c>
      <c r="D64" t="s">
        <v>0</v>
      </c>
      <c r="E64" t="s">
        <v>1</v>
      </c>
      <c r="F64" t="s">
        <v>2</v>
      </c>
      <c r="G64" t="s">
        <v>32</v>
      </c>
      <c r="H64" t="s">
        <v>33</v>
      </c>
      <c r="I64" t="s">
        <v>5</v>
      </c>
    </row>
    <row r="65" spans="1:9" ht="12.75">
      <c r="A65">
        <v>1976</v>
      </c>
      <c r="B65">
        <v>1</v>
      </c>
      <c r="C65" t="s">
        <v>6</v>
      </c>
      <c r="D65">
        <v>5988</v>
      </c>
      <c r="E65">
        <v>1.98</v>
      </c>
      <c r="F65">
        <v>2538</v>
      </c>
      <c r="G65">
        <v>0.0044</v>
      </c>
      <c r="H65">
        <v>0.78</v>
      </c>
      <c r="I65">
        <v>0.87</v>
      </c>
    </row>
    <row r="66" spans="1:8" ht="12.75">
      <c r="A66">
        <v>1976</v>
      </c>
      <c r="B66">
        <v>2</v>
      </c>
      <c r="C66" t="s">
        <v>7</v>
      </c>
      <c r="D66">
        <v>367</v>
      </c>
      <c r="E66">
        <v>0.79</v>
      </c>
      <c r="F66">
        <v>1182</v>
      </c>
      <c r="G66">
        <v>0.007</v>
      </c>
      <c r="H66">
        <v>0.57</v>
      </c>
    </row>
    <row r="67" spans="1:9" ht="12.75">
      <c r="A67">
        <v>1976</v>
      </c>
      <c r="B67">
        <v>3</v>
      </c>
      <c r="C67" t="s">
        <v>8</v>
      </c>
      <c r="I67">
        <v>0.85</v>
      </c>
    </row>
    <row r="68" spans="1:9" ht="12.75">
      <c r="A68">
        <v>1976</v>
      </c>
      <c r="B68">
        <v>4</v>
      </c>
      <c r="C68" t="s">
        <v>19</v>
      </c>
      <c r="D68">
        <v>153</v>
      </c>
      <c r="E68">
        <v>0.81</v>
      </c>
      <c r="F68">
        <v>1572</v>
      </c>
      <c r="G68">
        <v>0.0184</v>
      </c>
      <c r="H68">
        <v>0.51</v>
      </c>
      <c r="I68">
        <v>0.75</v>
      </c>
    </row>
    <row r="69" spans="1:9" ht="12.75">
      <c r="A69">
        <v>1976</v>
      </c>
      <c r="B69">
        <v>5</v>
      </c>
      <c r="C69" t="s">
        <v>9</v>
      </c>
      <c r="D69">
        <v>221</v>
      </c>
      <c r="E69">
        <v>2.24</v>
      </c>
      <c r="F69">
        <v>4005</v>
      </c>
      <c r="G69">
        <v>0.0087</v>
      </c>
      <c r="H69">
        <v>0.67</v>
      </c>
      <c r="I69">
        <v>0.85</v>
      </c>
    </row>
    <row r="70" spans="1:9" ht="12.75">
      <c r="A70">
        <v>1976</v>
      </c>
      <c r="B70">
        <v>6</v>
      </c>
      <c r="C70" t="s">
        <v>10</v>
      </c>
      <c r="D70">
        <v>113</v>
      </c>
      <c r="E70">
        <v>1.48</v>
      </c>
      <c r="F70">
        <v>1813</v>
      </c>
      <c r="G70">
        <v>0.0221</v>
      </c>
      <c r="H70">
        <v>0.56</v>
      </c>
      <c r="I70">
        <v>0.55</v>
      </c>
    </row>
    <row r="71" spans="1:9" ht="12.75">
      <c r="A71">
        <v>1976</v>
      </c>
      <c r="B71">
        <v>7</v>
      </c>
      <c r="C71" t="s">
        <v>20</v>
      </c>
      <c r="D71">
        <v>1485</v>
      </c>
      <c r="E71">
        <v>1.1</v>
      </c>
      <c r="F71">
        <v>979</v>
      </c>
      <c r="G71">
        <v>0.009</v>
      </c>
      <c r="H71">
        <v>0.7</v>
      </c>
      <c r="I71">
        <v>0.65</v>
      </c>
    </row>
    <row r="72" spans="1:9" ht="12.75">
      <c r="A72">
        <v>1976</v>
      </c>
      <c r="B72">
        <v>8</v>
      </c>
      <c r="C72" t="s">
        <v>11</v>
      </c>
      <c r="D72">
        <v>216</v>
      </c>
      <c r="E72">
        <v>0.82</v>
      </c>
      <c r="F72">
        <v>1015</v>
      </c>
      <c r="G72">
        <v>0.0061</v>
      </c>
      <c r="H72">
        <v>0.71</v>
      </c>
      <c r="I72">
        <v>0.74</v>
      </c>
    </row>
    <row r="73" spans="1:9" ht="12.75">
      <c r="A73">
        <v>1976</v>
      </c>
      <c r="B73">
        <v>9</v>
      </c>
      <c r="C73" t="s">
        <v>12</v>
      </c>
      <c r="D73">
        <v>416</v>
      </c>
      <c r="E73">
        <v>1.03</v>
      </c>
      <c r="F73">
        <v>1360</v>
      </c>
      <c r="G73">
        <v>0.0025</v>
      </c>
      <c r="H73">
        <v>0.84</v>
      </c>
      <c r="I73">
        <v>0.85</v>
      </c>
    </row>
    <row r="74" spans="1:9" ht="12.75">
      <c r="A74">
        <v>1976</v>
      </c>
      <c r="B74">
        <v>10</v>
      </c>
      <c r="C74" t="s">
        <v>13</v>
      </c>
      <c r="D74">
        <v>405</v>
      </c>
      <c r="E74">
        <v>2.69</v>
      </c>
      <c r="F74">
        <v>3205</v>
      </c>
      <c r="G74">
        <v>0.0051</v>
      </c>
      <c r="H74">
        <v>0.78</v>
      </c>
      <c r="I74">
        <v>0.65</v>
      </c>
    </row>
    <row r="75" spans="1:9" ht="12.75">
      <c r="A75">
        <v>1976</v>
      </c>
      <c r="B75">
        <v>11</v>
      </c>
      <c r="C75" t="s">
        <v>14</v>
      </c>
      <c r="D75">
        <v>518</v>
      </c>
      <c r="E75">
        <v>2.89</v>
      </c>
      <c r="F75">
        <v>4022</v>
      </c>
      <c r="G75">
        <v>0.0039</v>
      </c>
      <c r="H75">
        <v>0.8</v>
      </c>
      <c r="I75">
        <v>0.75</v>
      </c>
    </row>
    <row r="76" spans="1:9" ht="12.75">
      <c r="A76">
        <v>1976</v>
      </c>
      <c r="B76">
        <v>12</v>
      </c>
      <c r="C76" t="s">
        <v>15</v>
      </c>
      <c r="D76">
        <v>451</v>
      </c>
      <c r="E76">
        <v>4.44</v>
      </c>
      <c r="F76">
        <v>7043</v>
      </c>
      <c r="G76">
        <v>0.0051</v>
      </c>
      <c r="H76">
        <v>0.76</v>
      </c>
      <c r="I76">
        <v>0.54</v>
      </c>
    </row>
    <row r="77" spans="1:9" ht="12.75">
      <c r="A77">
        <v>1976</v>
      </c>
      <c r="B77">
        <v>13</v>
      </c>
      <c r="C77" t="s">
        <v>16</v>
      </c>
      <c r="D77">
        <v>179</v>
      </c>
      <c r="E77">
        <v>5.65</v>
      </c>
      <c r="F77">
        <v>8181</v>
      </c>
      <c r="G77">
        <v>0.0006</v>
      </c>
      <c r="H77">
        <v>1.02</v>
      </c>
      <c r="I77">
        <v>0.54</v>
      </c>
    </row>
    <row r="78" spans="1:9" ht="12.75">
      <c r="A78">
        <v>1976</v>
      </c>
      <c r="B78">
        <v>14</v>
      </c>
      <c r="C78" t="s">
        <v>17</v>
      </c>
      <c r="D78">
        <v>159</v>
      </c>
      <c r="E78">
        <v>7.69</v>
      </c>
      <c r="F78">
        <v>9285</v>
      </c>
      <c r="G78">
        <v>0.0246</v>
      </c>
      <c r="H78">
        <v>0.63</v>
      </c>
      <c r="I78">
        <v>0.35</v>
      </c>
    </row>
    <row r="79" spans="1:9" ht="12.75">
      <c r="A79">
        <v>1976</v>
      </c>
      <c r="B79">
        <v>15</v>
      </c>
      <c r="C79" t="s">
        <v>18</v>
      </c>
      <c r="D79">
        <v>446</v>
      </c>
      <c r="E79">
        <v>1.85</v>
      </c>
      <c r="F79">
        <v>2798</v>
      </c>
      <c r="G79">
        <v>0.0025</v>
      </c>
      <c r="H79">
        <v>0.83</v>
      </c>
      <c r="I79">
        <v>0.85</v>
      </c>
    </row>
    <row r="80" spans="1:9" ht="12.75">
      <c r="A80">
        <v>1976</v>
      </c>
      <c r="B80">
        <v>16</v>
      </c>
      <c r="C80" t="s">
        <v>21</v>
      </c>
      <c r="D80">
        <v>553</v>
      </c>
      <c r="E80">
        <v>5.02</v>
      </c>
      <c r="F80">
        <v>7485</v>
      </c>
      <c r="G80">
        <v>0.0068</v>
      </c>
      <c r="H80">
        <v>0.74</v>
      </c>
      <c r="I80">
        <v>0.8</v>
      </c>
    </row>
    <row r="81" spans="1:9" ht="12.75">
      <c r="A81">
        <v>1976</v>
      </c>
      <c r="B81">
        <v>17</v>
      </c>
      <c r="C81" t="s">
        <v>22</v>
      </c>
      <c r="D81">
        <v>130</v>
      </c>
      <c r="E81">
        <v>5.44</v>
      </c>
      <c r="F81">
        <v>10705</v>
      </c>
      <c r="G81">
        <v>0.132</v>
      </c>
      <c r="H81">
        <v>0.4</v>
      </c>
      <c r="I81">
        <v>0.55</v>
      </c>
    </row>
    <row r="82" spans="1:9" ht="12.75">
      <c r="A82">
        <v>1976</v>
      </c>
      <c r="B82">
        <v>18</v>
      </c>
      <c r="C82" t="s">
        <v>23</v>
      </c>
      <c r="D82">
        <v>39</v>
      </c>
      <c r="E82">
        <v>5.41</v>
      </c>
      <c r="F82">
        <v>9707</v>
      </c>
      <c r="G82">
        <v>0.013</v>
      </c>
      <c r="H82">
        <v>0.66</v>
      </c>
      <c r="I82">
        <v>0.84</v>
      </c>
    </row>
    <row r="84" spans="1:9" ht="12.75">
      <c r="A84">
        <v>1977</v>
      </c>
      <c r="D84" t="s">
        <v>0</v>
      </c>
      <c r="E84" t="s">
        <v>1</v>
      </c>
      <c r="F84" t="s">
        <v>2</v>
      </c>
      <c r="G84" t="s">
        <v>32</v>
      </c>
      <c r="H84" t="s">
        <v>33</v>
      </c>
      <c r="I84" t="s">
        <v>5</v>
      </c>
    </row>
    <row r="85" spans="1:9" ht="12.75">
      <c r="A85">
        <v>1977</v>
      </c>
      <c r="B85">
        <v>1</v>
      </c>
      <c r="C85" t="s">
        <v>6</v>
      </c>
      <c r="D85">
        <v>5890</v>
      </c>
      <c r="E85">
        <v>2.906</v>
      </c>
      <c r="F85">
        <v>3988</v>
      </c>
      <c r="G85">
        <v>0.005</v>
      </c>
      <c r="H85">
        <v>0.77</v>
      </c>
      <c r="I85">
        <v>0.92</v>
      </c>
    </row>
    <row r="86" spans="1:9" ht="12.75">
      <c r="A86">
        <v>1977</v>
      </c>
      <c r="B86">
        <v>2</v>
      </c>
      <c r="C86" t="s">
        <v>7</v>
      </c>
      <c r="D86">
        <v>348</v>
      </c>
      <c r="E86">
        <v>0.975</v>
      </c>
      <c r="F86">
        <v>1698</v>
      </c>
      <c r="G86">
        <v>0.0075</v>
      </c>
      <c r="H86">
        <v>0.658</v>
      </c>
      <c r="I86" t="s">
        <v>35</v>
      </c>
    </row>
    <row r="87" spans="1:3" ht="12.75">
      <c r="A87">
        <v>1977</v>
      </c>
      <c r="B87">
        <v>3</v>
      </c>
      <c r="C87" t="s">
        <v>8</v>
      </c>
    </row>
    <row r="88" spans="1:8" ht="12.75">
      <c r="A88">
        <v>1977</v>
      </c>
      <c r="B88">
        <v>4</v>
      </c>
      <c r="C88" t="s">
        <v>19</v>
      </c>
      <c r="D88">
        <v>152</v>
      </c>
      <c r="E88">
        <v>0.917</v>
      </c>
      <c r="F88">
        <v>2010</v>
      </c>
      <c r="G88">
        <v>0.0245</v>
      </c>
      <c r="H88">
        <v>0.48</v>
      </c>
    </row>
    <row r="89" spans="1:8" ht="12.75">
      <c r="A89">
        <v>1977</v>
      </c>
      <c r="B89">
        <v>5</v>
      </c>
      <c r="C89" t="s">
        <v>9</v>
      </c>
      <c r="D89">
        <v>208</v>
      </c>
      <c r="E89">
        <v>2.459</v>
      </c>
      <c r="F89">
        <v>4906</v>
      </c>
      <c r="G89">
        <v>0.008</v>
      </c>
      <c r="H89">
        <v>0.673</v>
      </c>
    </row>
    <row r="90" spans="1:8" ht="12.75">
      <c r="A90">
        <v>1977</v>
      </c>
      <c r="B90">
        <v>6</v>
      </c>
      <c r="C90" t="s">
        <v>10</v>
      </c>
      <c r="D90">
        <v>97</v>
      </c>
      <c r="E90">
        <v>1.664</v>
      </c>
      <c r="F90">
        <v>2286</v>
      </c>
      <c r="G90">
        <v>0.0131</v>
      </c>
      <c r="H90">
        <v>0.627</v>
      </c>
    </row>
    <row r="91" spans="1:8" ht="12.75">
      <c r="A91">
        <v>1977</v>
      </c>
      <c r="B91">
        <v>7</v>
      </c>
      <c r="C91" t="s">
        <v>20</v>
      </c>
      <c r="D91">
        <v>1516</v>
      </c>
      <c r="E91">
        <v>1.38</v>
      </c>
      <c r="F91">
        <v>1201</v>
      </c>
      <c r="G91">
        <v>0.0103</v>
      </c>
      <c r="H91">
        <v>0.689</v>
      </c>
    </row>
    <row r="92" spans="1:8" ht="12.75">
      <c r="A92">
        <v>1977</v>
      </c>
      <c r="B92">
        <v>8</v>
      </c>
      <c r="C92" t="s">
        <v>11</v>
      </c>
      <c r="D92">
        <v>240</v>
      </c>
      <c r="E92">
        <v>0.995</v>
      </c>
      <c r="F92">
        <v>1216</v>
      </c>
      <c r="G92">
        <v>0.0101</v>
      </c>
      <c r="H92">
        <v>0.644</v>
      </c>
    </row>
    <row r="93" spans="1:8" ht="12.75">
      <c r="A93">
        <v>1977</v>
      </c>
      <c r="B93">
        <v>9</v>
      </c>
      <c r="C93" t="s">
        <v>12</v>
      </c>
      <c r="D93">
        <v>371</v>
      </c>
      <c r="E93">
        <v>1.454</v>
      </c>
      <c r="F93">
        <v>1909</v>
      </c>
      <c r="G93">
        <v>0.0024</v>
      </c>
      <c r="H93">
        <v>0.853</v>
      </c>
    </row>
    <row r="94" spans="1:8" ht="12.75">
      <c r="A94">
        <v>1977</v>
      </c>
      <c r="B94">
        <v>10</v>
      </c>
      <c r="C94" t="s">
        <v>13</v>
      </c>
      <c r="D94">
        <v>453</v>
      </c>
      <c r="E94">
        <v>3.065</v>
      </c>
      <c r="F94">
        <v>3471</v>
      </c>
      <c r="G94">
        <v>0.0041</v>
      </c>
      <c r="H94">
        <v>0.809</v>
      </c>
    </row>
    <row r="95" spans="1:8" ht="12.75">
      <c r="A95">
        <v>1977</v>
      </c>
      <c r="B95">
        <v>11</v>
      </c>
      <c r="C95" t="s">
        <v>14</v>
      </c>
      <c r="D95">
        <v>596</v>
      </c>
      <c r="E95">
        <v>3.551</v>
      </c>
      <c r="F95">
        <v>4764</v>
      </c>
      <c r="G95">
        <v>0.004</v>
      </c>
      <c r="H95">
        <v>0.801</v>
      </c>
    </row>
    <row r="96" spans="1:8" ht="12.75">
      <c r="A96">
        <v>1977</v>
      </c>
      <c r="B96">
        <v>12</v>
      </c>
      <c r="C96" t="s">
        <v>15</v>
      </c>
      <c r="D96">
        <v>418</v>
      </c>
      <c r="E96">
        <v>4.645</v>
      </c>
      <c r="F96">
        <v>7245</v>
      </c>
      <c r="G96">
        <v>0.0035</v>
      </c>
      <c r="H96">
        <v>0.808</v>
      </c>
    </row>
    <row r="97" spans="1:8" ht="12.75">
      <c r="A97">
        <v>1977</v>
      </c>
      <c r="B97">
        <v>13</v>
      </c>
      <c r="C97" t="s">
        <v>16</v>
      </c>
      <c r="D97">
        <v>160</v>
      </c>
      <c r="E97">
        <v>6.22</v>
      </c>
      <c r="F97">
        <v>8289</v>
      </c>
      <c r="G97">
        <v>0.0005</v>
      </c>
      <c r="H97">
        <v>1.049</v>
      </c>
    </row>
    <row r="98" spans="1:8" ht="12.75">
      <c r="A98">
        <v>1977</v>
      </c>
      <c r="B98">
        <v>14</v>
      </c>
      <c r="C98" t="s">
        <v>17</v>
      </c>
      <c r="D98">
        <v>149</v>
      </c>
      <c r="E98">
        <v>8.06</v>
      </c>
      <c r="F98">
        <v>9378</v>
      </c>
      <c r="G98">
        <v>0.0347</v>
      </c>
      <c r="H98">
        <v>0.594</v>
      </c>
    </row>
    <row r="99" spans="1:8" ht="12.75">
      <c r="A99">
        <v>1977</v>
      </c>
      <c r="B99">
        <v>15</v>
      </c>
      <c r="C99" t="s">
        <v>18</v>
      </c>
      <c r="D99">
        <v>441</v>
      </c>
      <c r="E99">
        <v>2.363</v>
      </c>
      <c r="F99">
        <v>3549</v>
      </c>
      <c r="G99">
        <v>0.0023</v>
      </c>
      <c r="H99">
        <v>0.849</v>
      </c>
    </row>
    <row r="100" spans="1:8" ht="12.75">
      <c r="A100">
        <v>1977</v>
      </c>
      <c r="B100">
        <v>16</v>
      </c>
      <c r="C100" t="s">
        <v>21</v>
      </c>
      <c r="D100">
        <v>551</v>
      </c>
      <c r="E100">
        <v>6.16</v>
      </c>
      <c r="F100">
        <v>8809</v>
      </c>
      <c r="G100">
        <v>0.0077</v>
      </c>
      <c r="H100">
        <v>0.735</v>
      </c>
    </row>
    <row r="101" spans="1:8" ht="12.75">
      <c r="A101">
        <v>1977</v>
      </c>
      <c r="B101">
        <v>17</v>
      </c>
      <c r="C101" t="s">
        <v>22</v>
      </c>
      <c r="D101">
        <v>114</v>
      </c>
      <c r="E101">
        <v>5.65</v>
      </c>
      <c r="F101">
        <v>10991</v>
      </c>
      <c r="G101">
        <v>0.0745</v>
      </c>
      <c r="H101">
        <v>0.465</v>
      </c>
    </row>
    <row r="102" spans="1:8" ht="12.75">
      <c r="A102">
        <v>1977</v>
      </c>
      <c r="B102">
        <v>18</v>
      </c>
      <c r="C102" t="s">
        <v>23</v>
      </c>
      <c r="D102">
        <v>39</v>
      </c>
      <c r="E102">
        <v>5.2</v>
      </c>
      <c r="F102">
        <v>10488</v>
      </c>
      <c r="G102">
        <v>0.0084</v>
      </c>
      <c r="H102">
        <v>0.696</v>
      </c>
    </row>
    <row r="105" spans="1:9" ht="12.75">
      <c r="A105">
        <v>1978</v>
      </c>
      <c r="D105" t="s">
        <v>0</v>
      </c>
      <c r="E105" t="s">
        <v>1</v>
      </c>
      <c r="F105" t="s">
        <v>2</v>
      </c>
      <c r="G105" t="s">
        <v>32</v>
      </c>
      <c r="H105" t="s">
        <v>33</v>
      </c>
      <c r="I105" t="s">
        <v>5</v>
      </c>
    </row>
    <row r="106" spans="1:9" ht="12.75">
      <c r="A106">
        <v>1978</v>
      </c>
      <c r="B106">
        <v>1</v>
      </c>
      <c r="C106" t="s">
        <v>6</v>
      </c>
      <c r="D106">
        <v>6412</v>
      </c>
      <c r="E106">
        <v>3.233</v>
      </c>
      <c r="F106">
        <v>3934</v>
      </c>
      <c r="G106">
        <v>0.0066</v>
      </c>
      <c r="H106">
        <v>0.748</v>
      </c>
      <c r="I106">
        <v>0.9</v>
      </c>
    </row>
    <row r="107" spans="1:9" ht="12.75">
      <c r="A107">
        <v>1978</v>
      </c>
      <c r="B107">
        <v>2</v>
      </c>
      <c r="C107" t="s">
        <v>7</v>
      </c>
      <c r="D107">
        <v>180</v>
      </c>
      <c r="E107">
        <v>1.379</v>
      </c>
      <c r="F107">
        <v>2748</v>
      </c>
      <c r="G107">
        <v>0.0194</v>
      </c>
      <c r="H107">
        <v>0.54</v>
      </c>
      <c r="I107">
        <v>0.85</v>
      </c>
    </row>
    <row r="108" spans="1:9" ht="12.75">
      <c r="A108">
        <v>1978</v>
      </c>
      <c r="B108">
        <v>3</v>
      </c>
      <c r="C108" t="s">
        <v>8</v>
      </c>
      <c r="D108">
        <v>224</v>
      </c>
      <c r="E108">
        <v>0.775</v>
      </c>
      <c r="F108">
        <v>993</v>
      </c>
      <c r="G108">
        <v>0.005</v>
      </c>
      <c r="H108">
        <v>0.734</v>
      </c>
      <c r="I108">
        <v>0.93</v>
      </c>
    </row>
    <row r="109" spans="1:9" ht="12.75">
      <c r="A109">
        <v>1978</v>
      </c>
      <c r="B109">
        <v>4</v>
      </c>
      <c r="C109" t="s">
        <v>19</v>
      </c>
      <c r="D109">
        <v>180</v>
      </c>
      <c r="E109">
        <v>1.027</v>
      </c>
      <c r="F109">
        <v>2127</v>
      </c>
      <c r="G109">
        <v>0.0313</v>
      </c>
      <c r="H109">
        <v>0.458</v>
      </c>
      <c r="I109">
        <v>0.85</v>
      </c>
    </row>
    <row r="110" spans="1:9" ht="12.75">
      <c r="A110">
        <v>1978</v>
      </c>
      <c r="B110">
        <v>5</v>
      </c>
      <c r="C110" t="s">
        <v>9</v>
      </c>
      <c r="D110">
        <v>269</v>
      </c>
      <c r="E110">
        <v>2.597</v>
      </c>
      <c r="F110">
        <v>5021</v>
      </c>
      <c r="G110">
        <v>0.0087</v>
      </c>
      <c r="H110">
        <v>0.673</v>
      </c>
      <c r="I110">
        <v>0.94</v>
      </c>
    </row>
    <row r="111" spans="1:9" ht="12.75">
      <c r="A111">
        <v>1978</v>
      </c>
      <c r="B111">
        <v>6</v>
      </c>
      <c r="C111" t="s">
        <v>10</v>
      </c>
      <c r="D111">
        <v>102</v>
      </c>
      <c r="E111">
        <v>1.632</v>
      </c>
      <c r="F111">
        <v>2066</v>
      </c>
      <c r="G111">
        <v>0.02</v>
      </c>
      <c r="H111">
        <v>0.577</v>
      </c>
      <c r="I111">
        <v>0.82</v>
      </c>
    </row>
    <row r="112" spans="1:9" ht="12.75">
      <c r="A112">
        <v>1978</v>
      </c>
      <c r="B112">
        <v>7</v>
      </c>
      <c r="C112" t="s">
        <v>20</v>
      </c>
      <c r="D112">
        <v>1648</v>
      </c>
      <c r="E112">
        <v>1.633</v>
      </c>
      <c r="F112">
        <v>1202</v>
      </c>
      <c r="G112">
        <v>0.0148</v>
      </c>
      <c r="H112">
        <v>0.664</v>
      </c>
      <c r="I112">
        <v>0.79</v>
      </c>
    </row>
    <row r="113" spans="1:9" ht="12.75">
      <c r="A113">
        <v>1978</v>
      </c>
      <c r="B113">
        <v>8</v>
      </c>
      <c r="C113" t="s">
        <v>11</v>
      </c>
      <c r="D113">
        <v>270</v>
      </c>
      <c r="E113">
        <v>1.117</v>
      </c>
      <c r="F113">
        <v>1245</v>
      </c>
      <c r="G113">
        <v>0.01</v>
      </c>
      <c r="H113">
        <v>0.658</v>
      </c>
      <c r="I113">
        <v>0.81</v>
      </c>
    </row>
    <row r="114" spans="1:9" ht="12.75">
      <c r="A114">
        <v>1978</v>
      </c>
      <c r="B114">
        <v>9</v>
      </c>
      <c r="C114" t="s">
        <v>12</v>
      </c>
      <c r="D114">
        <v>418</v>
      </c>
      <c r="E114">
        <v>1.601</v>
      </c>
      <c r="F114">
        <v>1814</v>
      </c>
      <c r="G114">
        <v>0.0031</v>
      </c>
      <c r="H114">
        <v>0.834</v>
      </c>
      <c r="I114">
        <v>0.93</v>
      </c>
    </row>
    <row r="115" spans="1:9" ht="12.75">
      <c r="A115">
        <v>1978</v>
      </c>
      <c r="B115">
        <v>10</v>
      </c>
      <c r="C115" t="s">
        <v>13</v>
      </c>
      <c r="D115">
        <v>454</v>
      </c>
      <c r="E115">
        <v>3.581</v>
      </c>
      <c r="F115">
        <v>3448</v>
      </c>
      <c r="G115">
        <v>0.0028</v>
      </c>
      <c r="H115">
        <v>0.875</v>
      </c>
      <c r="I115">
        <v>0.75</v>
      </c>
    </row>
    <row r="116" spans="1:9" ht="12.75">
      <c r="A116">
        <v>1978</v>
      </c>
      <c r="B116">
        <v>11</v>
      </c>
      <c r="C116" t="s">
        <v>14</v>
      </c>
      <c r="D116">
        <v>629</v>
      </c>
      <c r="E116">
        <v>4.12</v>
      </c>
      <c r="F116">
        <v>4785</v>
      </c>
      <c r="G116">
        <v>0.0038</v>
      </c>
      <c r="H116">
        <v>0.82</v>
      </c>
      <c r="I116">
        <v>0.85</v>
      </c>
    </row>
    <row r="117" spans="1:9" ht="12.75">
      <c r="A117">
        <v>1978</v>
      </c>
      <c r="B117">
        <v>12</v>
      </c>
      <c r="C117" t="s">
        <v>15</v>
      </c>
      <c r="D117">
        <v>440</v>
      </c>
      <c r="E117">
        <v>4.87</v>
      </c>
      <c r="F117">
        <v>7188</v>
      </c>
      <c r="G117">
        <v>0.0105</v>
      </c>
      <c r="H117">
        <v>0.69</v>
      </c>
      <c r="I117">
        <v>0.73</v>
      </c>
    </row>
    <row r="118" spans="1:9" ht="12.75">
      <c r="A118">
        <v>1978</v>
      </c>
      <c r="B118">
        <v>13</v>
      </c>
      <c r="C118" t="s">
        <v>16</v>
      </c>
      <c r="D118">
        <v>191</v>
      </c>
      <c r="E118">
        <v>7.162</v>
      </c>
      <c r="F118">
        <v>8717</v>
      </c>
      <c r="G118">
        <v>0.0105</v>
      </c>
      <c r="H118">
        <v>0.717</v>
      </c>
      <c r="I118">
        <v>0.56</v>
      </c>
    </row>
    <row r="119" spans="1:9" ht="12.75">
      <c r="A119">
        <v>1978</v>
      </c>
      <c r="B119">
        <v>14</v>
      </c>
      <c r="C119" t="s">
        <v>17</v>
      </c>
      <c r="D119">
        <v>138</v>
      </c>
      <c r="E119">
        <v>9.151</v>
      </c>
      <c r="F119">
        <v>9418</v>
      </c>
      <c r="G119">
        <v>0.022</v>
      </c>
      <c r="H119">
        <v>0.655</v>
      </c>
      <c r="I119">
        <v>0.52</v>
      </c>
    </row>
    <row r="120" spans="1:9" ht="12.75">
      <c r="A120">
        <v>1978</v>
      </c>
      <c r="B120">
        <v>15</v>
      </c>
      <c r="C120" t="s">
        <v>18</v>
      </c>
      <c r="D120">
        <v>451</v>
      </c>
      <c r="E120">
        <v>2.635</v>
      </c>
      <c r="F120">
        <v>3370</v>
      </c>
      <c r="G120">
        <v>0.0029</v>
      </c>
      <c r="H120">
        <v>0.839</v>
      </c>
      <c r="I120">
        <v>0.92</v>
      </c>
    </row>
    <row r="121" spans="1:9" ht="12.75">
      <c r="A121">
        <v>1978</v>
      </c>
      <c r="B121">
        <v>16</v>
      </c>
      <c r="C121" t="s">
        <v>21</v>
      </c>
      <c r="D121">
        <v>655</v>
      </c>
      <c r="E121">
        <v>6.792</v>
      </c>
      <c r="F121">
        <v>8196</v>
      </c>
      <c r="G121">
        <v>0.0056</v>
      </c>
      <c r="H121">
        <v>0.786</v>
      </c>
      <c r="I121">
        <v>0.84</v>
      </c>
    </row>
    <row r="122" spans="1:9" ht="12.75">
      <c r="A122">
        <v>1978</v>
      </c>
      <c r="B122">
        <v>17</v>
      </c>
      <c r="C122" t="s">
        <v>22</v>
      </c>
      <c r="D122">
        <v>125</v>
      </c>
      <c r="E122">
        <v>6.088</v>
      </c>
      <c r="F122">
        <v>11942</v>
      </c>
      <c r="G122">
        <v>0.3339</v>
      </c>
      <c r="H122">
        <v>0.308</v>
      </c>
      <c r="I122">
        <v>0.42</v>
      </c>
    </row>
    <row r="123" spans="1:9" ht="12.75">
      <c r="A123">
        <v>1978</v>
      </c>
      <c r="B123">
        <v>18</v>
      </c>
      <c r="C123" t="s">
        <v>23</v>
      </c>
      <c r="D123">
        <v>38</v>
      </c>
      <c r="E123">
        <v>5.383</v>
      </c>
      <c r="F123">
        <v>10581</v>
      </c>
      <c r="G123">
        <v>0.0132</v>
      </c>
      <c r="H123">
        <v>0.649</v>
      </c>
      <c r="I123">
        <v>0.91</v>
      </c>
    </row>
    <row r="126" spans="1:9" ht="12.75">
      <c r="A126">
        <v>1979</v>
      </c>
      <c r="D126" t="s">
        <v>0</v>
      </c>
      <c r="E126" t="s">
        <v>1</v>
      </c>
      <c r="F126" t="s">
        <v>2</v>
      </c>
      <c r="G126" t="s">
        <v>32</v>
      </c>
      <c r="H126" t="s">
        <v>33</v>
      </c>
      <c r="I126" t="s">
        <v>5</v>
      </c>
    </row>
    <row r="127" spans="1:9" ht="12.75">
      <c r="A127">
        <v>1979</v>
      </c>
      <c r="B127">
        <v>1</v>
      </c>
      <c r="C127" t="s">
        <v>6</v>
      </c>
      <c r="D127">
        <v>6837</v>
      </c>
      <c r="E127">
        <v>3.543</v>
      </c>
      <c r="F127">
        <v>3935</v>
      </c>
      <c r="G127">
        <v>0.0082</v>
      </c>
      <c r="H127">
        <v>0.734</v>
      </c>
      <c r="I127">
        <v>0.89</v>
      </c>
    </row>
    <row r="128" spans="1:9" ht="12.75">
      <c r="A128">
        <v>1979</v>
      </c>
      <c r="B128">
        <v>2</v>
      </c>
      <c r="C128" t="s">
        <v>7</v>
      </c>
      <c r="D128">
        <v>177</v>
      </c>
      <c r="E128">
        <v>1.499</v>
      </c>
      <c r="F128">
        <v>2654</v>
      </c>
      <c r="G128">
        <v>0.0205</v>
      </c>
      <c r="H128">
        <v>0.545</v>
      </c>
      <c r="I128">
        <v>0.82</v>
      </c>
    </row>
    <row r="129" spans="1:9" ht="12.75">
      <c r="A129">
        <v>1979</v>
      </c>
      <c r="B129">
        <v>3</v>
      </c>
      <c r="C129" t="s">
        <v>8</v>
      </c>
      <c r="D129">
        <v>229</v>
      </c>
      <c r="E129">
        <v>0.902</v>
      </c>
      <c r="F129">
        <v>1006</v>
      </c>
      <c r="G129">
        <v>0.0054</v>
      </c>
      <c r="H129">
        <v>0.743</v>
      </c>
      <c r="I129">
        <v>0.93</v>
      </c>
    </row>
    <row r="130" spans="1:9" ht="12.75">
      <c r="A130">
        <v>1979</v>
      </c>
      <c r="B130">
        <v>4</v>
      </c>
      <c r="C130" t="s">
        <v>19</v>
      </c>
      <c r="D130">
        <v>167</v>
      </c>
      <c r="E130">
        <v>1.092</v>
      </c>
      <c r="F130">
        <v>2049</v>
      </c>
      <c r="G130">
        <v>0.0352</v>
      </c>
      <c r="H130">
        <v>0.453</v>
      </c>
      <c r="I130">
        <v>0.85</v>
      </c>
    </row>
    <row r="131" spans="1:9" ht="12.75">
      <c r="A131">
        <v>1979</v>
      </c>
      <c r="B131">
        <v>5</v>
      </c>
      <c r="C131" t="s">
        <v>9</v>
      </c>
      <c r="D131">
        <v>261</v>
      </c>
      <c r="E131">
        <v>2.909</v>
      </c>
      <c r="F131">
        <v>4984</v>
      </c>
      <c r="G131">
        <v>0.009</v>
      </c>
      <c r="H131">
        <v>0.683</v>
      </c>
      <c r="I131">
        <v>0.96</v>
      </c>
    </row>
    <row r="132" spans="1:9" ht="12.75">
      <c r="A132">
        <v>1979</v>
      </c>
      <c r="B132">
        <v>6</v>
      </c>
      <c r="C132" t="s">
        <v>10</v>
      </c>
      <c r="D132">
        <v>112</v>
      </c>
      <c r="E132">
        <v>1.975</v>
      </c>
      <c r="F132">
        <v>2297</v>
      </c>
      <c r="G132">
        <v>0.0197</v>
      </c>
      <c r="H132">
        <v>0.597</v>
      </c>
      <c r="I132">
        <v>0.84</v>
      </c>
    </row>
    <row r="133" spans="1:9" ht="12.75">
      <c r="A133">
        <v>1979</v>
      </c>
      <c r="B133">
        <v>7</v>
      </c>
      <c r="C133" t="s">
        <v>20</v>
      </c>
      <c r="D133">
        <v>1648</v>
      </c>
      <c r="E133">
        <v>1.897</v>
      </c>
      <c r="F133">
        <v>1214</v>
      </c>
      <c r="G133">
        <v>0.0184</v>
      </c>
      <c r="H133">
        <v>0.651</v>
      </c>
      <c r="I133">
        <v>0.8</v>
      </c>
    </row>
    <row r="134" spans="1:9" ht="12.75">
      <c r="A134">
        <v>1979</v>
      </c>
      <c r="B134">
        <v>8</v>
      </c>
      <c r="C134" t="s">
        <v>11</v>
      </c>
      <c r="D134">
        <v>256</v>
      </c>
      <c r="E134">
        <v>1.13</v>
      </c>
      <c r="F134">
        <v>1257</v>
      </c>
      <c r="G134">
        <v>0.0114</v>
      </c>
      <c r="H134">
        <v>0.641</v>
      </c>
      <c r="I134">
        <v>0.8</v>
      </c>
    </row>
    <row r="135" spans="1:9" ht="12.75">
      <c r="A135">
        <v>1979</v>
      </c>
      <c r="B135">
        <v>9</v>
      </c>
      <c r="C135" t="s">
        <v>12</v>
      </c>
      <c r="D135">
        <v>388</v>
      </c>
      <c r="E135">
        <v>1.696</v>
      </c>
      <c r="F135">
        <v>1768</v>
      </c>
      <c r="G135">
        <v>0.0037</v>
      </c>
      <c r="H135">
        <v>0.82</v>
      </c>
      <c r="I135">
        <v>0.94</v>
      </c>
    </row>
    <row r="136" spans="1:9" ht="12.75">
      <c r="A136">
        <v>1979</v>
      </c>
      <c r="B136">
        <v>10</v>
      </c>
      <c r="C136" t="s">
        <v>13</v>
      </c>
      <c r="D136">
        <v>476</v>
      </c>
      <c r="E136">
        <v>3.91</v>
      </c>
      <c r="F136">
        <v>3433</v>
      </c>
      <c r="G136">
        <v>0.002</v>
      </c>
      <c r="H136">
        <v>0.928</v>
      </c>
      <c r="I136">
        <v>0.75</v>
      </c>
    </row>
    <row r="137" spans="1:9" ht="12.75">
      <c r="A137">
        <v>1979</v>
      </c>
      <c r="B137">
        <v>11</v>
      </c>
      <c r="C137" t="s">
        <v>14</v>
      </c>
      <c r="D137">
        <v>634</v>
      </c>
      <c r="E137">
        <v>4.571</v>
      </c>
      <c r="F137">
        <v>4792</v>
      </c>
      <c r="G137">
        <v>0.004</v>
      </c>
      <c r="H137">
        <v>0.825</v>
      </c>
      <c r="I137">
        <v>0.85</v>
      </c>
    </row>
    <row r="138" spans="1:9" ht="12.75">
      <c r="A138">
        <v>1979</v>
      </c>
      <c r="B138">
        <v>12</v>
      </c>
      <c r="C138" t="s">
        <v>15</v>
      </c>
      <c r="D138">
        <v>453</v>
      </c>
      <c r="E138">
        <v>5.399</v>
      </c>
      <c r="F138">
        <v>7067</v>
      </c>
      <c r="G138">
        <v>0.0117</v>
      </c>
      <c r="H138">
        <v>3691</v>
      </c>
      <c r="I138">
        <v>0.72</v>
      </c>
    </row>
    <row r="139" spans="1:9" ht="12.75">
      <c r="A139">
        <v>1979</v>
      </c>
      <c r="B139">
        <v>13</v>
      </c>
      <c r="C139" t="s">
        <v>16</v>
      </c>
      <c r="D139">
        <v>196</v>
      </c>
      <c r="E139">
        <v>8.11</v>
      </c>
      <c r="F139">
        <v>8648</v>
      </c>
      <c r="G139">
        <v>0.0099</v>
      </c>
      <c r="H139">
        <v>0.738</v>
      </c>
      <c r="I139">
        <v>0.56</v>
      </c>
    </row>
    <row r="140" spans="1:9" ht="12.75">
      <c r="A140">
        <v>1979</v>
      </c>
      <c r="B140">
        <v>14</v>
      </c>
      <c r="C140" t="s">
        <v>17</v>
      </c>
      <c r="D140">
        <v>139</v>
      </c>
      <c r="E140">
        <v>10.47</v>
      </c>
      <c r="F140">
        <v>9464</v>
      </c>
      <c r="G140">
        <v>0.0143</v>
      </c>
      <c r="H140">
        <v>0.717</v>
      </c>
      <c r="I140">
        <v>0.56</v>
      </c>
    </row>
    <row r="141" spans="1:9" ht="12.75">
      <c r="A141">
        <v>1979</v>
      </c>
      <c r="B141">
        <v>15</v>
      </c>
      <c r="C141" t="s">
        <v>18</v>
      </c>
      <c r="D141">
        <v>455</v>
      </c>
      <c r="E141">
        <v>2.617</v>
      </c>
      <c r="F141">
        <v>3457</v>
      </c>
      <c r="G141">
        <v>0.0026</v>
      </c>
      <c r="H141">
        <v>0.847</v>
      </c>
      <c r="I141">
        <v>0.94</v>
      </c>
    </row>
    <row r="142" spans="1:9" ht="12.75">
      <c r="A142">
        <v>1979</v>
      </c>
      <c r="B142">
        <v>16</v>
      </c>
      <c r="C142" t="s">
        <v>21</v>
      </c>
      <c r="D142">
        <v>654</v>
      </c>
      <c r="E142">
        <v>7.081</v>
      </c>
      <c r="F142">
        <v>8278</v>
      </c>
      <c r="G142">
        <v>0.0076</v>
      </c>
      <c r="H142">
        <v>0.754</v>
      </c>
      <c r="I142">
        <v>0.82</v>
      </c>
    </row>
    <row r="143" spans="1:9" ht="12.75">
      <c r="A143">
        <v>1979</v>
      </c>
      <c r="B143">
        <v>17</v>
      </c>
      <c r="C143" t="s">
        <v>22</v>
      </c>
      <c r="D143">
        <v>109</v>
      </c>
      <c r="E143">
        <v>6.167</v>
      </c>
      <c r="F143">
        <v>11999</v>
      </c>
      <c r="G143">
        <v>0.1073</v>
      </c>
      <c r="H143">
        <v>0.431</v>
      </c>
      <c r="I143">
        <v>0.6</v>
      </c>
    </row>
    <row r="144" spans="1:9" ht="12.75">
      <c r="A144">
        <v>1979</v>
      </c>
      <c r="B144">
        <v>18</v>
      </c>
      <c r="C144" t="s">
        <v>23</v>
      </c>
      <c r="D144">
        <v>33</v>
      </c>
      <c r="E144">
        <v>5.376</v>
      </c>
      <c r="F144">
        <v>10383</v>
      </c>
      <c r="G144">
        <v>0.0101</v>
      </c>
      <c r="H144">
        <v>0.68</v>
      </c>
      <c r="I144">
        <v>0.92</v>
      </c>
    </row>
    <row r="147" spans="1:9" ht="12.75">
      <c r="A147">
        <v>1980</v>
      </c>
      <c r="D147" t="s">
        <v>0</v>
      </c>
      <c r="E147" t="s">
        <v>1</v>
      </c>
      <c r="F147" t="s">
        <v>2</v>
      </c>
      <c r="G147" t="s">
        <v>32</v>
      </c>
      <c r="H147" t="s">
        <v>33</v>
      </c>
      <c r="I147" t="s">
        <v>5</v>
      </c>
    </row>
    <row r="148" spans="1:9" ht="12.75">
      <c r="A148">
        <v>1980</v>
      </c>
      <c r="B148">
        <v>1</v>
      </c>
      <c r="C148" t="s">
        <v>6</v>
      </c>
      <c r="D148">
        <v>6329</v>
      </c>
      <c r="E148">
        <v>4.417</v>
      </c>
      <c r="F148">
        <v>3919</v>
      </c>
      <c r="G148">
        <v>0.0094</v>
      </c>
      <c r="H148">
        <v>0.744</v>
      </c>
      <c r="I148">
        <v>0.9</v>
      </c>
    </row>
    <row r="149" spans="1:9" ht="12.75">
      <c r="A149">
        <v>1980</v>
      </c>
      <c r="B149">
        <v>2</v>
      </c>
      <c r="C149" t="s">
        <v>7</v>
      </c>
      <c r="D149">
        <v>150</v>
      </c>
      <c r="E149">
        <v>1.957</v>
      </c>
      <c r="F149">
        <v>2564</v>
      </c>
      <c r="G149">
        <v>0.0385</v>
      </c>
      <c r="H149">
        <v>0.501</v>
      </c>
      <c r="I149">
        <v>0.8</v>
      </c>
    </row>
    <row r="150" spans="1:9" ht="12.75">
      <c r="A150">
        <v>1980</v>
      </c>
      <c r="B150">
        <v>3</v>
      </c>
      <c r="C150" t="s">
        <v>8</v>
      </c>
      <c r="D150">
        <v>180</v>
      </c>
      <c r="E150">
        <v>1.079</v>
      </c>
      <c r="F150">
        <v>925</v>
      </c>
      <c r="G150">
        <v>0.0091</v>
      </c>
      <c r="H150">
        <v>0.703</v>
      </c>
      <c r="I150">
        <v>0.9</v>
      </c>
    </row>
    <row r="151" spans="1:9" ht="12.75">
      <c r="A151">
        <v>1980</v>
      </c>
      <c r="B151">
        <v>4</v>
      </c>
      <c r="C151" t="s">
        <v>19</v>
      </c>
      <c r="D151">
        <v>175</v>
      </c>
      <c r="E151">
        <v>1.323</v>
      </c>
      <c r="F151">
        <v>2082</v>
      </c>
      <c r="G151">
        <v>0.0291</v>
      </c>
      <c r="H151">
        <v>0.5</v>
      </c>
      <c r="I151">
        <v>0.82</v>
      </c>
    </row>
    <row r="152" spans="1:9" ht="12.75">
      <c r="A152">
        <v>1980</v>
      </c>
      <c r="B152">
        <v>5</v>
      </c>
      <c r="C152" t="s">
        <v>9</v>
      </c>
      <c r="D152">
        <v>265</v>
      </c>
      <c r="E152">
        <v>3.575</v>
      </c>
      <c r="F152">
        <v>4753</v>
      </c>
      <c r="G152">
        <v>0.0119</v>
      </c>
      <c r="H152">
        <v>0.679</v>
      </c>
      <c r="I152">
        <v>0.96</v>
      </c>
    </row>
    <row r="153" spans="1:9" ht="12.75">
      <c r="A153">
        <v>1980</v>
      </c>
      <c r="B153">
        <v>6</v>
      </c>
      <c r="C153" t="s">
        <v>10</v>
      </c>
      <c r="D153">
        <v>142</v>
      </c>
      <c r="E153">
        <v>2.487</v>
      </c>
      <c r="F153">
        <v>2312</v>
      </c>
      <c r="G153">
        <v>0.0169</v>
      </c>
      <c r="H153">
        <v>0.647</v>
      </c>
      <c r="I153">
        <v>0.86</v>
      </c>
    </row>
    <row r="154" spans="1:9" ht="12.75">
      <c r="A154">
        <v>1980</v>
      </c>
      <c r="B154">
        <v>7</v>
      </c>
      <c r="C154" t="s">
        <v>20</v>
      </c>
      <c r="D154">
        <v>1635</v>
      </c>
      <c r="E154">
        <v>2.298</v>
      </c>
      <c r="F154">
        <v>1196</v>
      </c>
      <c r="G154">
        <v>0.0202</v>
      </c>
      <c r="H154">
        <v>0.661</v>
      </c>
      <c r="I154">
        <v>0.76</v>
      </c>
    </row>
    <row r="155" spans="1:9" ht="12.75">
      <c r="A155">
        <v>1980</v>
      </c>
      <c r="B155">
        <v>8</v>
      </c>
      <c r="C155" t="s">
        <v>11</v>
      </c>
      <c r="D155">
        <v>248</v>
      </c>
      <c r="E155">
        <v>1.512</v>
      </c>
      <c r="F155">
        <v>1250</v>
      </c>
      <c r="G155">
        <v>0.0135</v>
      </c>
      <c r="H155">
        <v>0.659</v>
      </c>
      <c r="I155">
        <v>0.85</v>
      </c>
    </row>
    <row r="156" spans="1:9" ht="12.75">
      <c r="A156">
        <v>1980</v>
      </c>
      <c r="B156">
        <v>9</v>
      </c>
      <c r="C156" t="s">
        <v>12</v>
      </c>
      <c r="D156">
        <v>392</v>
      </c>
      <c r="E156">
        <v>2.323</v>
      </c>
      <c r="F156">
        <v>1757</v>
      </c>
      <c r="G156">
        <v>0.0049</v>
      </c>
      <c r="H156">
        <v>0.826</v>
      </c>
      <c r="I156">
        <v>0.93</v>
      </c>
    </row>
    <row r="157" spans="1:9" ht="12.75">
      <c r="A157">
        <v>1980</v>
      </c>
      <c r="B157">
        <v>10</v>
      </c>
      <c r="C157" t="s">
        <v>13</v>
      </c>
      <c r="D157">
        <v>492</v>
      </c>
      <c r="E157">
        <v>4.716</v>
      </c>
      <c r="F157">
        <v>3427</v>
      </c>
      <c r="G157">
        <v>0.0011</v>
      </c>
      <c r="H157">
        <v>1.019</v>
      </c>
      <c r="I157">
        <v>0.83</v>
      </c>
    </row>
    <row r="158" spans="1:9" ht="12.75">
      <c r="A158">
        <v>1980</v>
      </c>
      <c r="B158">
        <v>11</v>
      </c>
      <c r="C158" t="s">
        <v>14</v>
      </c>
      <c r="D158">
        <v>637</v>
      </c>
      <c r="E158">
        <v>5.785</v>
      </c>
      <c r="F158">
        <v>4754</v>
      </c>
      <c r="G158">
        <v>0.0051</v>
      </c>
      <c r="H158">
        <v>0.827</v>
      </c>
      <c r="I158">
        <v>0.88</v>
      </c>
    </row>
    <row r="159" spans="1:9" ht="12.75">
      <c r="A159">
        <v>1980</v>
      </c>
      <c r="B159">
        <v>12</v>
      </c>
      <c r="C159" t="s">
        <v>15</v>
      </c>
      <c r="D159">
        <v>447</v>
      </c>
      <c r="E159">
        <v>6.967</v>
      </c>
      <c r="F159">
        <v>7149</v>
      </c>
      <c r="G159">
        <v>0.0412</v>
      </c>
      <c r="H159">
        <v>0.578</v>
      </c>
      <c r="I159">
        <v>0.71</v>
      </c>
    </row>
    <row r="160" spans="1:9" ht="12.75">
      <c r="A160">
        <v>1980</v>
      </c>
      <c r="B160">
        <v>13</v>
      </c>
      <c r="C160" t="s">
        <v>16</v>
      </c>
      <c r="D160">
        <v>190</v>
      </c>
      <c r="E160">
        <v>10.4</v>
      </c>
      <c r="F160">
        <v>8654</v>
      </c>
      <c r="G160">
        <v>0.0252</v>
      </c>
      <c r="H160">
        <v>0.663</v>
      </c>
      <c r="I160">
        <v>0.57</v>
      </c>
    </row>
    <row r="161" spans="1:9" ht="12.75">
      <c r="A161">
        <v>1980</v>
      </c>
      <c r="B161">
        <v>14</v>
      </c>
      <c r="C161" t="s">
        <v>17</v>
      </c>
      <c r="D161">
        <v>129</v>
      </c>
      <c r="E161">
        <v>13.018</v>
      </c>
      <c r="F161">
        <v>9715</v>
      </c>
      <c r="G161">
        <v>0.014</v>
      </c>
      <c r="H161">
        <v>0.742</v>
      </c>
      <c r="I161">
        <v>0.57</v>
      </c>
    </row>
    <row r="162" spans="1:9" ht="12.75">
      <c r="A162">
        <v>1980</v>
      </c>
      <c r="B162">
        <v>15</v>
      </c>
      <c r="C162" t="s">
        <v>18</v>
      </c>
      <c r="D162">
        <v>448</v>
      </c>
      <c r="E162">
        <v>3.153</v>
      </c>
      <c r="F162">
        <v>3415</v>
      </c>
      <c r="G162">
        <v>0.0025</v>
      </c>
      <c r="H162">
        <v>0.876</v>
      </c>
      <c r="I162">
        <v>0.93</v>
      </c>
    </row>
    <row r="163" spans="1:9" ht="12.75">
      <c r="A163">
        <v>1980</v>
      </c>
      <c r="B163">
        <v>16</v>
      </c>
      <c r="C163" t="s">
        <v>21</v>
      </c>
      <c r="D163">
        <v>655</v>
      </c>
      <c r="E163">
        <v>8.572</v>
      </c>
      <c r="F163">
        <v>8036</v>
      </c>
      <c r="G163">
        <v>0.0094</v>
      </c>
      <c r="H163">
        <v>0.754</v>
      </c>
      <c r="I163">
        <v>0.81</v>
      </c>
    </row>
    <row r="164" spans="1:9" ht="12.75">
      <c r="A164">
        <v>1980</v>
      </c>
      <c r="B164">
        <v>17</v>
      </c>
      <c r="C164" t="s">
        <v>22</v>
      </c>
      <c r="D164">
        <v>111</v>
      </c>
      <c r="E164">
        <v>7.728</v>
      </c>
      <c r="F164">
        <v>11717</v>
      </c>
      <c r="G164">
        <v>0.2744</v>
      </c>
      <c r="H164">
        <v>0.354</v>
      </c>
      <c r="I164">
        <v>0.42</v>
      </c>
    </row>
    <row r="165" spans="1:9" ht="12.75">
      <c r="A165">
        <v>1980</v>
      </c>
      <c r="B165">
        <v>18</v>
      </c>
      <c r="C165" t="s">
        <v>23</v>
      </c>
      <c r="D165">
        <v>33</v>
      </c>
      <c r="E165">
        <v>6.972</v>
      </c>
      <c r="F165">
        <v>10966</v>
      </c>
      <c r="G165">
        <v>0.0299</v>
      </c>
      <c r="H165">
        <v>0.587</v>
      </c>
      <c r="I165">
        <v>0.9</v>
      </c>
    </row>
    <row r="168" spans="1:9" ht="12.75">
      <c r="A168">
        <v>1981</v>
      </c>
      <c r="D168" t="s">
        <v>0</v>
      </c>
      <c r="E168" t="s">
        <v>1</v>
      </c>
      <c r="F168" t="s">
        <v>2</v>
      </c>
      <c r="G168" t="s">
        <v>32</v>
      </c>
      <c r="H168" t="s">
        <v>33</v>
      </c>
      <c r="I168" t="s">
        <v>5</v>
      </c>
    </row>
    <row r="169" spans="1:9" ht="12.75">
      <c r="A169">
        <v>1981</v>
      </c>
      <c r="B169">
        <v>1</v>
      </c>
      <c r="C169" t="s">
        <v>6</v>
      </c>
      <c r="D169">
        <v>6358</v>
      </c>
      <c r="E169">
        <v>4.151</v>
      </c>
      <c r="F169">
        <v>3955</v>
      </c>
      <c r="G169">
        <v>0.008</v>
      </c>
      <c r="H169">
        <v>0.758</v>
      </c>
      <c r="I169">
        <v>0.93</v>
      </c>
    </row>
    <row r="170" spans="1:9" ht="12.75">
      <c r="A170">
        <v>1981</v>
      </c>
      <c r="B170">
        <v>2</v>
      </c>
      <c r="C170" t="s">
        <v>7</v>
      </c>
      <c r="D170">
        <v>156</v>
      </c>
      <c r="E170">
        <v>2.197</v>
      </c>
      <c r="F170">
        <v>2544</v>
      </c>
      <c r="G170">
        <v>0.027</v>
      </c>
      <c r="H170">
        <v>0.561</v>
      </c>
      <c r="I170">
        <v>0.82</v>
      </c>
    </row>
    <row r="171" spans="1:9" ht="12.75">
      <c r="A171">
        <v>1981</v>
      </c>
      <c r="B171">
        <v>3</v>
      </c>
      <c r="C171" t="s">
        <v>8</v>
      </c>
      <c r="D171">
        <v>174</v>
      </c>
      <c r="E171">
        <v>1.167</v>
      </c>
      <c r="F171">
        <v>895</v>
      </c>
      <c r="G171">
        <v>0.0131</v>
      </c>
      <c r="H171">
        <v>0.664</v>
      </c>
      <c r="I171">
        <v>0.89</v>
      </c>
    </row>
    <row r="172" spans="1:9" ht="12.75">
      <c r="A172">
        <v>1981</v>
      </c>
      <c r="B172">
        <v>4</v>
      </c>
      <c r="C172" t="s">
        <v>19</v>
      </c>
      <c r="D172">
        <v>167</v>
      </c>
      <c r="E172">
        <v>1.339</v>
      </c>
      <c r="F172">
        <v>2044</v>
      </c>
      <c r="G172">
        <v>0.0542</v>
      </c>
      <c r="H172">
        <v>0.423</v>
      </c>
      <c r="I172">
        <v>0.79</v>
      </c>
    </row>
    <row r="173" spans="1:9" ht="12.75">
      <c r="A173">
        <v>1981</v>
      </c>
      <c r="B173">
        <v>5</v>
      </c>
      <c r="C173" t="s">
        <v>9</v>
      </c>
      <c r="D173">
        <v>271</v>
      </c>
      <c r="E173">
        <v>3.907</v>
      </c>
      <c r="F173">
        <v>4652</v>
      </c>
      <c r="G173">
        <v>0.0128</v>
      </c>
      <c r="H173">
        <v>0.682</v>
      </c>
      <c r="I173">
        <v>0.96</v>
      </c>
    </row>
    <row r="174" spans="1:9" ht="12.75">
      <c r="A174">
        <v>1981</v>
      </c>
      <c r="B174">
        <v>6</v>
      </c>
      <c r="C174" t="s">
        <v>10</v>
      </c>
      <c r="D174">
        <v>141</v>
      </c>
      <c r="E174">
        <v>2.776</v>
      </c>
      <c r="F174">
        <v>2367</v>
      </c>
      <c r="G174">
        <v>0.0144</v>
      </c>
      <c r="H174">
        <v>0.68</v>
      </c>
      <c r="I174">
        <v>0.89</v>
      </c>
    </row>
    <row r="175" spans="1:9" ht="12.75">
      <c r="A175">
        <v>1981</v>
      </c>
      <c r="B175">
        <v>7</v>
      </c>
      <c r="C175" t="s">
        <v>20</v>
      </c>
      <c r="D175">
        <v>1643</v>
      </c>
      <c r="E175">
        <v>1.91</v>
      </c>
      <c r="F175">
        <v>1190</v>
      </c>
      <c r="G175">
        <v>0.0148</v>
      </c>
      <c r="H175">
        <v>0.684</v>
      </c>
      <c r="I175">
        <v>0.81</v>
      </c>
    </row>
    <row r="176" spans="1:9" ht="12.75">
      <c r="A176">
        <v>1981</v>
      </c>
      <c r="B176">
        <v>8</v>
      </c>
      <c r="C176" t="s">
        <v>11</v>
      </c>
      <c r="D176">
        <v>244</v>
      </c>
      <c r="E176">
        <v>1.578</v>
      </c>
      <c r="F176">
        <v>1275</v>
      </c>
      <c r="G176">
        <v>0.0172</v>
      </c>
      <c r="H176">
        <v>0.631</v>
      </c>
      <c r="I176">
        <v>0.83</v>
      </c>
    </row>
    <row r="177" spans="1:9" ht="12.75">
      <c r="A177">
        <v>1981</v>
      </c>
      <c r="B177">
        <v>9</v>
      </c>
      <c r="C177" t="s">
        <v>12</v>
      </c>
      <c r="D177">
        <v>440</v>
      </c>
      <c r="E177">
        <v>2.028</v>
      </c>
      <c r="F177">
        <v>1735</v>
      </c>
      <c r="G177">
        <v>0.0039</v>
      </c>
      <c r="H177">
        <v>0.838</v>
      </c>
      <c r="I177">
        <v>0.94</v>
      </c>
    </row>
    <row r="178" spans="1:9" ht="12.75">
      <c r="A178">
        <v>1981</v>
      </c>
      <c r="B178">
        <v>10</v>
      </c>
      <c r="C178" t="s">
        <v>13</v>
      </c>
      <c r="D178">
        <v>473</v>
      </c>
      <c r="E178">
        <v>4.399</v>
      </c>
      <c r="F178">
        <v>3416</v>
      </c>
      <c r="G178">
        <v>0.0022</v>
      </c>
      <c r="H178">
        <v>0.929</v>
      </c>
      <c r="I178">
        <v>0.81</v>
      </c>
    </row>
    <row r="179" spans="1:9" ht="12.75">
      <c r="A179">
        <v>1981</v>
      </c>
      <c r="B179">
        <v>11</v>
      </c>
      <c r="C179" t="s">
        <v>14</v>
      </c>
      <c r="D179">
        <v>623</v>
      </c>
      <c r="E179">
        <v>5.289</v>
      </c>
      <c r="F179">
        <v>4891</v>
      </c>
      <c r="G179">
        <v>0.0068</v>
      </c>
      <c r="H179">
        <v>0.781</v>
      </c>
      <c r="I179">
        <v>0.87</v>
      </c>
    </row>
    <row r="180" spans="1:9" ht="12.75">
      <c r="A180">
        <v>1981</v>
      </c>
      <c r="B180">
        <v>12</v>
      </c>
      <c r="C180" t="s">
        <v>15</v>
      </c>
      <c r="D180">
        <v>430</v>
      </c>
      <c r="E180">
        <v>6.651</v>
      </c>
      <c r="F180">
        <v>7313</v>
      </c>
      <c r="G180">
        <v>0.0151</v>
      </c>
      <c r="H180">
        <v>0.683</v>
      </c>
      <c r="I180">
        <v>0.6</v>
      </c>
    </row>
    <row r="181" spans="1:9" ht="12.75">
      <c r="A181">
        <v>1981</v>
      </c>
      <c r="B181">
        <v>13</v>
      </c>
      <c r="C181" t="s">
        <v>16</v>
      </c>
      <c r="D181">
        <v>168</v>
      </c>
      <c r="E181">
        <v>9.398</v>
      </c>
      <c r="F181">
        <v>8609</v>
      </c>
      <c r="G181">
        <v>0.0181</v>
      </c>
      <c r="H181">
        <v>0.689</v>
      </c>
      <c r="I181">
        <v>0.65</v>
      </c>
    </row>
    <row r="182" spans="1:9" ht="12.75">
      <c r="A182">
        <v>1981</v>
      </c>
      <c r="B182">
        <v>14</v>
      </c>
      <c r="C182" t="s">
        <v>17</v>
      </c>
      <c r="D182">
        <v>132</v>
      </c>
      <c r="E182">
        <v>11.827</v>
      </c>
      <c r="F182">
        <v>9817</v>
      </c>
      <c r="G182">
        <v>0.0056</v>
      </c>
      <c r="H182">
        <v>0.832</v>
      </c>
      <c r="I182">
        <v>0.83</v>
      </c>
    </row>
    <row r="183" spans="1:9" ht="12.75">
      <c r="A183">
        <v>1981</v>
      </c>
      <c r="B183">
        <v>15</v>
      </c>
      <c r="C183" t="s">
        <v>18</v>
      </c>
      <c r="D183">
        <v>465</v>
      </c>
      <c r="E183">
        <v>3.364</v>
      </c>
      <c r="F183">
        <v>3604</v>
      </c>
      <c r="G183">
        <v>0.0031</v>
      </c>
      <c r="H183">
        <v>0.854</v>
      </c>
      <c r="I183">
        <v>0.93</v>
      </c>
    </row>
    <row r="184" spans="1:9" ht="12.75">
      <c r="A184">
        <v>1981</v>
      </c>
      <c r="B184">
        <v>16</v>
      </c>
      <c r="C184" t="s">
        <v>21</v>
      </c>
      <c r="D184">
        <v>662</v>
      </c>
      <c r="E184">
        <v>8.179</v>
      </c>
      <c r="F184">
        <v>8200</v>
      </c>
      <c r="G184">
        <v>0.0108</v>
      </c>
      <c r="H184">
        <v>0.733</v>
      </c>
      <c r="I184">
        <v>0.83</v>
      </c>
    </row>
    <row r="185" spans="1:9" ht="12.75">
      <c r="A185">
        <v>1981</v>
      </c>
      <c r="B185">
        <v>17</v>
      </c>
      <c r="C185" t="s">
        <v>22</v>
      </c>
      <c r="D185">
        <v>126</v>
      </c>
      <c r="E185">
        <v>8.483</v>
      </c>
      <c r="F185">
        <v>12036</v>
      </c>
      <c r="G185">
        <v>0.3715</v>
      </c>
      <c r="H185">
        <v>0.331</v>
      </c>
      <c r="I185">
        <v>0.41</v>
      </c>
    </row>
    <row r="186" spans="1:9" ht="12.75">
      <c r="A186">
        <v>1981</v>
      </c>
      <c r="B186">
        <v>18</v>
      </c>
      <c r="C186" t="s">
        <v>23</v>
      </c>
      <c r="D186">
        <v>43</v>
      </c>
      <c r="E186">
        <v>7.816</v>
      </c>
      <c r="F186">
        <v>11067</v>
      </c>
      <c r="G186">
        <v>0.0107</v>
      </c>
      <c r="H186">
        <v>0.708</v>
      </c>
      <c r="I186">
        <v>0.79</v>
      </c>
    </row>
    <row r="189" spans="1:9" ht="12.75">
      <c r="A189">
        <v>1982</v>
      </c>
      <c r="D189" t="s">
        <v>0</v>
      </c>
      <c r="E189" t="s">
        <v>1</v>
      </c>
      <c r="F189" t="s">
        <v>2</v>
      </c>
      <c r="G189" t="s">
        <v>32</v>
      </c>
      <c r="H189" t="s">
        <v>33</v>
      </c>
      <c r="I189" t="s">
        <v>5</v>
      </c>
    </row>
    <row r="190" spans="1:9" ht="12.75">
      <c r="A190">
        <v>1982</v>
      </c>
      <c r="B190">
        <v>1</v>
      </c>
      <c r="C190" t="s">
        <v>6</v>
      </c>
      <c r="D190">
        <v>6196</v>
      </c>
      <c r="E190">
        <v>4.297</v>
      </c>
      <c r="F190">
        <v>3979</v>
      </c>
      <c r="G190">
        <v>0.0084</v>
      </c>
      <c r="H190">
        <v>0.756</v>
      </c>
      <c r="I190">
        <v>0.93</v>
      </c>
    </row>
    <row r="191" spans="1:9" ht="12.75">
      <c r="A191">
        <v>1982</v>
      </c>
      <c r="B191">
        <v>2</v>
      </c>
      <c r="C191" t="s">
        <v>7</v>
      </c>
      <c r="D191">
        <v>138</v>
      </c>
      <c r="E191">
        <v>2.309</v>
      </c>
      <c r="F191">
        <v>2586</v>
      </c>
      <c r="G191">
        <v>0.0405</v>
      </c>
      <c r="H191">
        <v>0.515</v>
      </c>
      <c r="I191">
        <v>0.85</v>
      </c>
    </row>
    <row r="192" spans="1:9" ht="12.75">
      <c r="A192">
        <v>1982</v>
      </c>
      <c r="B192">
        <v>3</v>
      </c>
      <c r="C192" t="s">
        <v>8</v>
      </c>
      <c r="D192">
        <v>167</v>
      </c>
      <c r="E192">
        <v>1.21</v>
      </c>
      <c r="F192">
        <v>889</v>
      </c>
      <c r="G192">
        <v>0.00114</v>
      </c>
      <c r="H192">
        <v>0.692</v>
      </c>
      <c r="I192">
        <v>0.91</v>
      </c>
    </row>
    <row r="193" spans="1:9" ht="12.75">
      <c r="A193">
        <v>1982</v>
      </c>
      <c r="B193">
        <v>4</v>
      </c>
      <c r="C193" t="s">
        <v>19</v>
      </c>
      <c r="D193">
        <v>148</v>
      </c>
      <c r="E193">
        <v>1.644</v>
      </c>
      <c r="F193">
        <v>2049</v>
      </c>
      <c r="G193">
        <v>0.0557</v>
      </c>
      <c r="H193">
        <v>0.445</v>
      </c>
      <c r="I193">
        <v>0.8</v>
      </c>
    </row>
    <row r="194" spans="1:9" ht="12.75">
      <c r="A194">
        <v>1982</v>
      </c>
      <c r="B194">
        <v>5</v>
      </c>
      <c r="C194" t="s">
        <v>9</v>
      </c>
      <c r="D194">
        <v>284</v>
      </c>
      <c r="E194">
        <v>4.145</v>
      </c>
      <c r="F194">
        <v>4760</v>
      </c>
      <c r="G194">
        <v>0.0129</v>
      </c>
      <c r="H194">
        <v>0.687</v>
      </c>
      <c r="I194">
        <v>0.96</v>
      </c>
    </row>
    <row r="195" spans="1:9" ht="12.75">
      <c r="A195">
        <v>1982</v>
      </c>
      <c r="B195">
        <v>6</v>
      </c>
      <c r="C195" t="s">
        <v>10</v>
      </c>
      <c r="D195">
        <v>144</v>
      </c>
      <c r="E195">
        <v>2.905</v>
      </c>
      <c r="F195">
        <v>2394</v>
      </c>
      <c r="G195">
        <v>0.0195</v>
      </c>
      <c r="H195">
        <v>0.646</v>
      </c>
      <c r="I195">
        <v>0.88</v>
      </c>
    </row>
    <row r="196" spans="1:9" ht="12.75">
      <c r="A196">
        <v>1982</v>
      </c>
      <c r="B196">
        <v>7</v>
      </c>
      <c r="C196" t="s">
        <v>20</v>
      </c>
      <c r="D196">
        <v>1584</v>
      </c>
      <c r="E196">
        <v>1.988</v>
      </c>
      <c r="F196">
        <v>1205</v>
      </c>
      <c r="G196">
        <v>0.0147</v>
      </c>
      <c r="H196">
        <v>0.689</v>
      </c>
      <c r="I196">
        <v>0.81</v>
      </c>
    </row>
    <row r="197" spans="1:9" ht="12.75">
      <c r="A197">
        <v>1982</v>
      </c>
      <c r="B197">
        <v>8</v>
      </c>
      <c r="C197" t="s">
        <v>11</v>
      </c>
      <c r="D197">
        <v>232</v>
      </c>
      <c r="E197">
        <v>1.722</v>
      </c>
      <c r="F197">
        <v>1297</v>
      </c>
      <c r="G197">
        <v>0.0175</v>
      </c>
      <c r="H197">
        <v>0.639</v>
      </c>
      <c r="I197">
        <v>0.84</v>
      </c>
    </row>
    <row r="198" spans="1:9" ht="12.75">
      <c r="A198">
        <v>1982</v>
      </c>
      <c r="B198">
        <v>9</v>
      </c>
      <c r="C198" t="s">
        <v>12</v>
      </c>
      <c r="D198">
        <v>430</v>
      </c>
      <c r="E198">
        <v>2.048</v>
      </c>
      <c r="F198">
        <v>1737</v>
      </c>
      <c r="G198">
        <v>0.0033</v>
      </c>
      <c r="H198">
        <v>0.859</v>
      </c>
      <c r="I198">
        <v>392</v>
      </c>
    </row>
    <row r="199" spans="1:9" ht="12.75">
      <c r="A199">
        <v>1982</v>
      </c>
      <c r="B199">
        <v>10</v>
      </c>
      <c r="C199" t="s">
        <v>13</v>
      </c>
      <c r="D199">
        <v>489</v>
      </c>
      <c r="E199">
        <v>4.578</v>
      </c>
      <c r="F199">
        <v>3379</v>
      </c>
      <c r="G199">
        <v>0.0033</v>
      </c>
      <c r="H199">
        <v>0.886</v>
      </c>
      <c r="I199">
        <v>0.8</v>
      </c>
    </row>
    <row r="200" spans="1:9" ht="12.75">
      <c r="A200">
        <v>1982</v>
      </c>
      <c r="B200">
        <v>11</v>
      </c>
      <c r="C200" t="s">
        <v>14</v>
      </c>
      <c r="D200">
        <v>606</v>
      </c>
      <c r="E200">
        <v>5.46</v>
      </c>
      <c r="F200">
        <v>5035</v>
      </c>
      <c r="G200">
        <v>0.0094</v>
      </c>
      <c r="H200">
        <v>0.744</v>
      </c>
      <c r="I200">
        <v>0.85</v>
      </c>
    </row>
    <row r="201" spans="1:9" ht="12.75">
      <c r="A201">
        <v>1982</v>
      </c>
      <c r="B201">
        <v>12</v>
      </c>
      <c r="C201" t="s">
        <v>15</v>
      </c>
      <c r="D201">
        <v>360</v>
      </c>
      <c r="E201">
        <v>7.042</v>
      </c>
      <c r="F201">
        <v>7364</v>
      </c>
      <c r="G201">
        <v>0.0126</v>
      </c>
      <c r="H201">
        <v>0.709</v>
      </c>
      <c r="I201">
        <v>0.69</v>
      </c>
    </row>
    <row r="202" spans="1:9" ht="12.75">
      <c r="A202">
        <v>1982</v>
      </c>
      <c r="B202">
        <v>13</v>
      </c>
      <c r="C202" t="s">
        <v>16</v>
      </c>
      <c r="D202">
        <v>164</v>
      </c>
      <c r="E202">
        <v>9.665</v>
      </c>
      <c r="F202">
        <v>8459</v>
      </c>
      <c r="G202">
        <v>0.0092</v>
      </c>
      <c r="H202">
        <v>0.768</v>
      </c>
      <c r="I202">
        <v>0.62</v>
      </c>
    </row>
    <row r="203" spans="1:9" ht="12.75">
      <c r="A203">
        <v>1982</v>
      </c>
      <c r="B203">
        <v>14</v>
      </c>
      <c r="C203" t="s">
        <v>17</v>
      </c>
      <c r="D203">
        <v>126</v>
      </c>
      <c r="E203">
        <v>11.975</v>
      </c>
      <c r="F203">
        <v>9778</v>
      </c>
      <c r="G203">
        <v>0.0028</v>
      </c>
      <c r="H203">
        <v>0.909</v>
      </c>
      <c r="I203">
        <v>0.85</v>
      </c>
    </row>
    <row r="204" spans="1:9" ht="12.75">
      <c r="A204">
        <v>1982</v>
      </c>
      <c r="B204">
        <v>15</v>
      </c>
      <c r="C204" t="s">
        <v>18</v>
      </c>
      <c r="D204">
        <v>487</v>
      </c>
      <c r="E204">
        <v>3.308</v>
      </c>
      <c r="F204">
        <v>3530</v>
      </c>
      <c r="G204">
        <v>0.00395</v>
      </c>
      <c r="H204">
        <v>0.824</v>
      </c>
      <c r="I204">
        <v>0.91</v>
      </c>
    </row>
    <row r="205" spans="1:9" ht="12.75">
      <c r="A205">
        <v>1982</v>
      </c>
      <c r="B205">
        <v>16</v>
      </c>
      <c r="C205" t="s">
        <v>21</v>
      </c>
      <c r="D205">
        <v>668</v>
      </c>
      <c r="E205">
        <v>8.401</v>
      </c>
      <c r="F205">
        <v>8300</v>
      </c>
      <c r="G205">
        <v>0.0109</v>
      </c>
      <c r="H205">
        <v>0.734</v>
      </c>
      <c r="I205">
        <v>0.81</v>
      </c>
    </row>
    <row r="206" spans="1:9" ht="12.75">
      <c r="A206">
        <v>1982</v>
      </c>
      <c r="B206">
        <v>17</v>
      </c>
      <c r="C206" t="s">
        <v>22</v>
      </c>
      <c r="D206">
        <v>123</v>
      </c>
      <c r="E206">
        <v>8.638</v>
      </c>
      <c r="F206">
        <v>11757</v>
      </c>
      <c r="G206">
        <v>0.4441</v>
      </c>
      <c r="H206">
        <v>0.315</v>
      </c>
      <c r="I206">
        <v>0.43</v>
      </c>
    </row>
    <row r="207" spans="1:9" ht="12.75">
      <c r="A207">
        <v>1982</v>
      </c>
      <c r="B207">
        <v>18</v>
      </c>
      <c r="C207" t="s">
        <v>23</v>
      </c>
      <c r="D207">
        <v>46</v>
      </c>
      <c r="E207">
        <v>8.487</v>
      </c>
      <c r="F207">
        <v>10985</v>
      </c>
      <c r="G207">
        <v>0.028</v>
      </c>
      <c r="H207">
        <v>0.609</v>
      </c>
      <c r="I207">
        <v>0.66</v>
      </c>
    </row>
    <row r="210" spans="1:9" ht="12.75">
      <c r="A210">
        <v>1983</v>
      </c>
      <c r="D210" t="s">
        <v>0</v>
      </c>
      <c r="E210" t="s">
        <v>1</v>
      </c>
      <c r="F210" t="s">
        <v>2</v>
      </c>
      <c r="G210" t="s">
        <v>32</v>
      </c>
      <c r="H210" t="s">
        <v>33</v>
      </c>
      <c r="I210" t="s">
        <v>5</v>
      </c>
    </row>
    <row r="211" spans="1:9" ht="12.75">
      <c r="A211">
        <v>1983</v>
      </c>
      <c r="B211">
        <v>1</v>
      </c>
      <c r="C211" t="s">
        <v>6</v>
      </c>
      <c r="D211">
        <v>6004</v>
      </c>
      <c r="E211">
        <v>4.07</v>
      </c>
      <c r="F211">
        <v>3810</v>
      </c>
      <c r="G211">
        <v>0.0085</v>
      </c>
      <c r="H211">
        <v>0.75</v>
      </c>
      <c r="I211">
        <v>0.91</v>
      </c>
    </row>
    <row r="212" spans="1:9" ht="12.75">
      <c r="A212">
        <v>1983</v>
      </c>
      <c r="B212">
        <v>2</v>
      </c>
      <c r="C212" t="s">
        <v>7</v>
      </c>
      <c r="D212">
        <v>141</v>
      </c>
      <c r="E212">
        <v>2.618</v>
      </c>
      <c r="F212">
        <v>3598</v>
      </c>
      <c r="G212">
        <v>0.0568</v>
      </c>
      <c r="H212">
        <v>0.487</v>
      </c>
      <c r="I212">
        <v>0.77</v>
      </c>
    </row>
    <row r="213" spans="1:9" ht="12.75">
      <c r="A213">
        <v>1983</v>
      </c>
      <c r="B213">
        <v>3</v>
      </c>
      <c r="C213" t="s">
        <v>8</v>
      </c>
      <c r="D213">
        <v>169</v>
      </c>
      <c r="E213">
        <v>1.253</v>
      </c>
      <c r="F213">
        <v>851</v>
      </c>
      <c r="G213">
        <v>0.0111</v>
      </c>
      <c r="H213">
        <v>0.703</v>
      </c>
      <c r="I213">
        <v>0.91</v>
      </c>
    </row>
    <row r="214" spans="1:9" ht="12.75">
      <c r="A214">
        <v>1983</v>
      </c>
      <c r="B214">
        <v>4</v>
      </c>
      <c r="C214" t="s">
        <v>19</v>
      </c>
      <c r="D214">
        <v>151</v>
      </c>
      <c r="E214">
        <v>1.712</v>
      </c>
      <c r="F214">
        <v>2211</v>
      </c>
      <c r="G214">
        <v>0.0733</v>
      </c>
      <c r="H214">
        <v>0.411</v>
      </c>
      <c r="I214">
        <v>0.75</v>
      </c>
    </row>
    <row r="215" spans="1:9" ht="12.75">
      <c r="A215">
        <v>1983</v>
      </c>
      <c r="B215">
        <v>5</v>
      </c>
      <c r="C215" t="s">
        <v>9</v>
      </c>
      <c r="D215">
        <v>266</v>
      </c>
      <c r="E215">
        <v>4.289</v>
      </c>
      <c r="F215">
        <v>4453</v>
      </c>
      <c r="G215">
        <v>0.0123</v>
      </c>
      <c r="H215">
        <v>0.701</v>
      </c>
      <c r="I215">
        <v>0.96</v>
      </c>
    </row>
    <row r="216" spans="1:9" ht="12.75">
      <c r="A216">
        <v>1983</v>
      </c>
      <c r="B216">
        <v>6</v>
      </c>
      <c r="C216" t="s">
        <v>10</v>
      </c>
      <c r="D216">
        <v>136</v>
      </c>
      <c r="E216">
        <v>2.966</v>
      </c>
      <c r="F216">
        <v>2241</v>
      </c>
      <c r="G216">
        <v>0.02</v>
      </c>
      <c r="H216">
        <v>0.65</v>
      </c>
      <c r="I216">
        <v>0.87</v>
      </c>
    </row>
    <row r="217" spans="1:9" ht="12.75">
      <c r="A217">
        <v>1983</v>
      </c>
      <c r="B217">
        <v>7</v>
      </c>
      <c r="C217" t="s">
        <v>20</v>
      </c>
      <c r="D217">
        <v>1575</v>
      </c>
      <c r="E217">
        <v>1.957</v>
      </c>
      <c r="F217">
        <v>1206</v>
      </c>
      <c r="G217">
        <v>0.0169</v>
      </c>
      <c r="H217">
        <v>0.661</v>
      </c>
      <c r="I217">
        <v>0.75</v>
      </c>
    </row>
    <row r="218" spans="1:9" ht="12.75">
      <c r="A218">
        <v>1983</v>
      </c>
      <c r="B218">
        <v>8</v>
      </c>
      <c r="C218" t="s">
        <v>11</v>
      </c>
      <c r="D218">
        <v>234</v>
      </c>
      <c r="E218">
        <v>1.818</v>
      </c>
      <c r="F218">
        <v>1289</v>
      </c>
      <c r="G218">
        <v>0.0189</v>
      </c>
      <c r="H218">
        <v>0.638</v>
      </c>
      <c r="I218">
        <v>0.85</v>
      </c>
    </row>
    <row r="219" spans="1:9" ht="12.75">
      <c r="A219">
        <v>1983</v>
      </c>
      <c r="B219">
        <v>9</v>
      </c>
      <c r="C219" t="s">
        <v>12</v>
      </c>
      <c r="D219">
        <v>447</v>
      </c>
      <c r="E219">
        <v>1.952</v>
      </c>
      <c r="F219">
        <v>1791</v>
      </c>
      <c r="G219">
        <v>0.0031</v>
      </c>
      <c r="H219">
        <v>0.858</v>
      </c>
      <c r="I219">
        <v>0.9</v>
      </c>
    </row>
    <row r="220" spans="1:9" ht="12.75">
      <c r="A220">
        <v>1983</v>
      </c>
      <c r="B220">
        <v>10</v>
      </c>
      <c r="C220" t="s">
        <v>13</v>
      </c>
      <c r="D220">
        <v>507</v>
      </c>
      <c r="E220">
        <v>4.478</v>
      </c>
      <c r="F220">
        <v>3396</v>
      </c>
      <c r="G220">
        <v>0.0042</v>
      </c>
      <c r="H220">
        <v>0.853</v>
      </c>
      <c r="I220">
        <v>0.76</v>
      </c>
    </row>
    <row r="221" spans="1:9" ht="12.75">
      <c r="A221">
        <v>1983</v>
      </c>
      <c r="B221">
        <v>11</v>
      </c>
      <c r="C221" t="s">
        <v>14</v>
      </c>
      <c r="D221">
        <v>551</v>
      </c>
      <c r="E221">
        <v>4.967</v>
      </c>
      <c r="F221">
        <v>4955</v>
      </c>
      <c r="G221">
        <v>0.0111</v>
      </c>
      <c r="H221">
        <v>0.713</v>
      </c>
      <c r="I221">
        <v>0.8</v>
      </c>
    </row>
    <row r="222" spans="1:9" ht="12.75">
      <c r="A222">
        <v>1983</v>
      </c>
      <c r="B222">
        <v>12</v>
      </c>
      <c r="C222" t="s">
        <v>15</v>
      </c>
      <c r="D222">
        <v>304</v>
      </c>
      <c r="E222">
        <v>6.628</v>
      </c>
      <c r="F222">
        <v>7128</v>
      </c>
      <c r="G222">
        <v>0.0072</v>
      </c>
      <c r="H222">
        <v>0.767</v>
      </c>
      <c r="I222">
        <v>0.58</v>
      </c>
    </row>
    <row r="223" spans="1:9" ht="12.75">
      <c r="A223">
        <v>1983</v>
      </c>
      <c r="B223">
        <v>13</v>
      </c>
      <c r="C223" t="s">
        <v>16</v>
      </c>
      <c r="D223">
        <v>161</v>
      </c>
      <c r="E223">
        <v>9.606</v>
      </c>
      <c r="F223">
        <v>8430</v>
      </c>
      <c r="G223">
        <v>0.014</v>
      </c>
      <c r="H223">
        <v>0.72</v>
      </c>
      <c r="I223">
        <v>0.52</v>
      </c>
    </row>
    <row r="224" spans="1:9" ht="12.75">
      <c r="A224">
        <v>1983</v>
      </c>
      <c r="B224">
        <v>14</v>
      </c>
      <c r="C224" t="s">
        <v>17</v>
      </c>
      <c r="D224">
        <v>118</v>
      </c>
      <c r="E224">
        <v>10.54</v>
      </c>
      <c r="F224">
        <v>9858</v>
      </c>
      <c r="G224">
        <v>0.0216</v>
      </c>
      <c r="H224">
        <v>0.673</v>
      </c>
      <c r="I224">
        <v>0.81</v>
      </c>
    </row>
    <row r="225" spans="1:9" ht="12.75">
      <c r="A225">
        <v>1983</v>
      </c>
      <c r="B225">
        <v>15</v>
      </c>
      <c r="C225" t="s">
        <v>18</v>
      </c>
      <c r="D225">
        <v>467</v>
      </c>
      <c r="E225">
        <v>3.276</v>
      </c>
      <c r="F225">
        <v>3499</v>
      </c>
      <c r="G225">
        <v>0.0033</v>
      </c>
      <c r="H225">
        <v>0.846</v>
      </c>
      <c r="I225">
        <v>0.91</v>
      </c>
    </row>
    <row r="226" spans="1:9" ht="12.75">
      <c r="A226">
        <v>1983</v>
      </c>
      <c r="B226">
        <v>16</v>
      </c>
      <c r="C226" t="s">
        <v>21</v>
      </c>
      <c r="D226">
        <v>614</v>
      </c>
      <c r="E226">
        <v>8.065</v>
      </c>
      <c r="F226">
        <v>8068</v>
      </c>
      <c r="G226">
        <v>0.0098</v>
      </c>
      <c r="H226">
        <v>0.743</v>
      </c>
      <c r="I226">
        <v>0.79</v>
      </c>
    </row>
    <row r="227" spans="1:9" ht="12.75">
      <c r="A227">
        <v>1983</v>
      </c>
      <c r="B227">
        <v>17</v>
      </c>
      <c r="C227" t="s">
        <v>22</v>
      </c>
      <c r="D227">
        <v>118</v>
      </c>
      <c r="E227">
        <v>8.39</v>
      </c>
      <c r="F227">
        <v>11411</v>
      </c>
      <c r="G227">
        <v>0.3284</v>
      </c>
      <c r="H227">
        <v>0.345</v>
      </c>
      <c r="I227">
        <v>0.45</v>
      </c>
    </row>
    <row r="228" spans="1:9" ht="12.75">
      <c r="A228">
        <v>1983</v>
      </c>
      <c r="B228">
        <v>18</v>
      </c>
      <c r="C228" t="s">
        <v>23</v>
      </c>
      <c r="D228">
        <v>45</v>
      </c>
      <c r="E228">
        <v>8.638</v>
      </c>
      <c r="F228">
        <v>10318</v>
      </c>
      <c r="G228">
        <v>0.0069</v>
      </c>
      <c r="H228">
        <v>0.772</v>
      </c>
      <c r="I228">
        <v>0.87</v>
      </c>
    </row>
    <row r="231" spans="1:9" ht="12.75">
      <c r="A231">
        <v>1984</v>
      </c>
      <c r="D231" t="s">
        <v>0</v>
      </c>
      <c r="E231" t="s">
        <v>1</v>
      </c>
      <c r="F231" t="s">
        <v>2</v>
      </c>
      <c r="G231" t="s">
        <v>32</v>
      </c>
      <c r="H231" t="s">
        <v>33</v>
      </c>
      <c r="I231" t="s">
        <v>5</v>
      </c>
    </row>
    <row r="232" spans="1:9" ht="12.75">
      <c r="A232">
        <v>1984</v>
      </c>
      <c r="B232">
        <v>1</v>
      </c>
      <c r="C232" t="s">
        <v>6</v>
      </c>
      <c r="D232">
        <v>5996</v>
      </c>
      <c r="E232">
        <v>4</v>
      </c>
      <c r="F232">
        <v>3870</v>
      </c>
      <c r="G232">
        <v>0.0085</v>
      </c>
      <c r="H232">
        <v>0.746</v>
      </c>
      <c r="I232">
        <v>0.91</v>
      </c>
    </row>
    <row r="233" spans="1:9" ht="12.75">
      <c r="A233">
        <v>1984</v>
      </c>
      <c r="B233">
        <v>2</v>
      </c>
      <c r="C233" t="s">
        <v>7</v>
      </c>
      <c r="D233">
        <v>137</v>
      </c>
      <c r="E233">
        <v>1.501</v>
      </c>
      <c r="F233">
        <v>2468</v>
      </c>
      <c r="G233">
        <v>0.044</v>
      </c>
      <c r="H233">
        <v>0.515</v>
      </c>
      <c r="I233">
        <v>0.75</v>
      </c>
    </row>
    <row r="234" spans="1:9" ht="12.75">
      <c r="A234">
        <v>1984</v>
      </c>
      <c r="B234">
        <v>3</v>
      </c>
      <c r="C234" t="s">
        <v>8</v>
      </c>
      <c r="D234">
        <v>170</v>
      </c>
      <c r="E234">
        <v>1.293</v>
      </c>
      <c r="F234">
        <v>829</v>
      </c>
      <c r="G234">
        <v>0.0172</v>
      </c>
      <c r="H234">
        <v>0.647</v>
      </c>
      <c r="I234">
        <v>0.89</v>
      </c>
    </row>
    <row r="235" spans="1:9" ht="12.75">
      <c r="A235">
        <v>1984</v>
      </c>
      <c r="B235">
        <v>4</v>
      </c>
      <c r="C235" t="s">
        <v>19</v>
      </c>
      <c r="D235">
        <v>142</v>
      </c>
      <c r="E235">
        <v>1.601</v>
      </c>
      <c r="F235">
        <v>2299</v>
      </c>
      <c r="G235">
        <v>0.0785</v>
      </c>
      <c r="H235">
        <v>0.392</v>
      </c>
      <c r="I235">
        <v>0.78</v>
      </c>
    </row>
    <row r="236" spans="1:9" ht="12.75">
      <c r="A236">
        <v>1984</v>
      </c>
      <c r="B236">
        <v>5</v>
      </c>
      <c r="C236" t="s">
        <v>9</v>
      </c>
      <c r="D236">
        <v>233</v>
      </c>
      <c r="E236">
        <v>4.041</v>
      </c>
      <c r="F236">
        <v>4329</v>
      </c>
      <c r="G236">
        <v>0.0152</v>
      </c>
      <c r="H236">
        <v>0.672</v>
      </c>
      <c r="I236">
        <v>0.95</v>
      </c>
    </row>
    <row r="237" spans="1:9" ht="12.75">
      <c r="A237">
        <v>1984</v>
      </c>
      <c r="B237">
        <v>6</v>
      </c>
      <c r="C237" t="s">
        <v>10</v>
      </c>
      <c r="D237">
        <v>137</v>
      </c>
      <c r="E237">
        <v>2.967</v>
      </c>
      <c r="F237">
        <v>2246</v>
      </c>
      <c r="G237">
        <v>0.0204</v>
      </c>
      <c r="H237">
        <v>0.648</v>
      </c>
      <c r="I237">
        <v>0.87</v>
      </c>
    </row>
    <row r="238" spans="1:9" ht="12.75">
      <c r="A238">
        <v>1984</v>
      </c>
      <c r="B238">
        <v>7</v>
      </c>
      <c r="C238" t="s">
        <v>20</v>
      </c>
      <c r="D238">
        <v>1541</v>
      </c>
      <c r="E238">
        <v>1.852</v>
      </c>
      <c r="F238">
        <v>1208</v>
      </c>
      <c r="G238">
        <v>0.0121</v>
      </c>
      <c r="H238">
        <v>0.701</v>
      </c>
      <c r="I238">
        <v>0.77</v>
      </c>
    </row>
    <row r="239" spans="1:9" ht="12.75">
      <c r="A239">
        <v>1984</v>
      </c>
      <c r="B239">
        <v>8</v>
      </c>
      <c r="C239" t="s">
        <v>11</v>
      </c>
      <c r="D239">
        <v>238</v>
      </c>
      <c r="E239">
        <v>1.891</v>
      </c>
      <c r="F239">
        <v>1279</v>
      </c>
      <c r="G239">
        <v>0.0181</v>
      </c>
      <c r="H239">
        <v>0.65</v>
      </c>
      <c r="I239">
        <v>0.86</v>
      </c>
    </row>
    <row r="240" spans="1:9" ht="12.75">
      <c r="A240">
        <v>1984</v>
      </c>
      <c r="B240">
        <v>9</v>
      </c>
      <c r="C240" t="s">
        <v>12</v>
      </c>
      <c r="D240">
        <v>429</v>
      </c>
      <c r="E240">
        <v>2.036</v>
      </c>
      <c r="F240">
        <v>1870</v>
      </c>
      <c r="G240">
        <v>0.0038</v>
      </c>
      <c r="H240">
        <v>0.83</v>
      </c>
      <c r="I240">
        <v>0.88</v>
      </c>
    </row>
    <row r="241" spans="1:9" ht="12.75">
      <c r="A241">
        <v>1984</v>
      </c>
      <c r="B241">
        <v>10</v>
      </c>
      <c r="C241" t="s">
        <v>13</v>
      </c>
      <c r="D241">
        <v>518</v>
      </c>
      <c r="E241">
        <v>4.422</v>
      </c>
      <c r="F241">
        <v>3425</v>
      </c>
      <c r="G241">
        <v>0.0054</v>
      </c>
      <c r="H241">
        <v>0.821</v>
      </c>
      <c r="I241">
        <v>0.72</v>
      </c>
    </row>
    <row r="242" spans="1:9" ht="12.75">
      <c r="A242">
        <v>1984</v>
      </c>
      <c r="B242">
        <v>11</v>
      </c>
      <c r="C242" t="s">
        <v>14</v>
      </c>
      <c r="D242">
        <v>553</v>
      </c>
      <c r="E242">
        <v>4.893</v>
      </c>
      <c r="F242">
        <v>5037</v>
      </c>
      <c r="G242">
        <v>0.0202</v>
      </c>
      <c r="H242">
        <v>0.641</v>
      </c>
      <c r="I242">
        <v>0.76</v>
      </c>
    </row>
    <row r="243" spans="1:9" ht="12.75">
      <c r="A243">
        <v>1984</v>
      </c>
      <c r="B243">
        <v>12</v>
      </c>
      <c r="C243" t="s">
        <v>15</v>
      </c>
      <c r="D243">
        <v>344</v>
      </c>
      <c r="E243">
        <v>0.434</v>
      </c>
      <c r="F243">
        <v>7229</v>
      </c>
      <c r="G243">
        <v>0.005</v>
      </c>
      <c r="H243">
        <v>0.802</v>
      </c>
      <c r="I243">
        <v>0.58</v>
      </c>
    </row>
    <row r="244" spans="1:9" ht="12.75">
      <c r="A244">
        <v>1984</v>
      </c>
      <c r="B244">
        <v>13</v>
      </c>
      <c r="C244" t="s">
        <v>16</v>
      </c>
      <c r="D244">
        <v>155</v>
      </c>
      <c r="E244">
        <v>9.214</v>
      </c>
      <c r="F244">
        <v>8472</v>
      </c>
      <c r="G244">
        <v>0.0049</v>
      </c>
      <c r="H244">
        <v>0.829</v>
      </c>
      <c r="I244">
        <v>0.51</v>
      </c>
    </row>
    <row r="245" spans="1:9" ht="12.75">
      <c r="A245">
        <v>1984</v>
      </c>
      <c r="B245">
        <v>14</v>
      </c>
      <c r="C245" t="s">
        <v>17</v>
      </c>
      <c r="D245">
        <v>117</v>
      </c>
      <c r="E245">
        <v>10.141</v>
      </c>
      <c r="F245">
        <v>9926</v>
      </c>
      <c r="G245">
        <v>0.0178</v>
      </c>
      <c r="H245">
        <v>0.689</v>
      </c>
      <c r="I245">
        <v>0.7</v>
      </c>
    </row>
    <row r="246" spans="1:9" ht="12.75">
      <c r="A246">
        <v>1984</v>
      </c>
      <c r="B246">
        <v>15</v>
      </c>
      <c r="C246" t="s">
        <v>18</v>
      </c>
      <c r="D246">
        <v>478</v>
      </c>
      <c r="E246">
        <v>3.27</v>
      </c>
      <c r="F246">
        <v>3546</v>
      </c>
      <c r="G246">
        <v>0.0035</v>
      </c>
      <c r="H246">
        <v>0.836</v>
      </c>
      <c r="I246">
        <v>0.89</v>
      </c>
    </row>
    <row r="247" spans="1:9" ht="12.75">
      <c r="A247">
        <v>1984</v>
      </c>
      <c r="B247">
        <v>16</v>
      </c>
      <c r="C247" t="s">
        <v>21</v>
      </c>
      <c r="D247">
        <v>642</v>
      </c>
      <c r="E247">
        <v>7.68</v>
      </c>
      <c r="F247">
        <v>7981</v>
      </c>
      <c r="G247">
        <v>0.0136</v>
      </c>
      <c r="H247">
        <v>0.702</v>
      </c>
      <c r="I247">
        <v>0.77</v>
      </c>
    </row>
    <row r="248" spans="1:9" ht="12.75">
      <c r="A248">
        <v>1984</v>
      </c>
      <c r="B248">
        <v>17</v>
      </c>
      <c r="C248" t="s">
        <v>22</v>
      </c>
      <c r="D248">
        <v>122</v>
      </c>
      <c r="E248">
        <v>8.462</v>
      </c>
      <c r="F248">
        <v>11294</v>
      </c>
      <c r="G248">
        <v>0.171</v>
      </c>
      <c r="H248">
        <v>0.417</v>
      </c>
      <c r="I248">
        <v>0.52</v>
      </c>
    </row>
    <row r="249" spans="1:9" ht="12.75">
      <c r="A249">
        <v>1984</v>
      </c>
      <c r="B249">
        <v>18</v>
      </c>
      <c r="C249" t="s">
        <v>23</v>
      </c>
      <c r="D249">
        <v>40</v>
      </c>
      <c r="E249">
        <v>7.807</v>
      </c>
      <c r="F249">
        <v>9849</v>
      </c>
      <c r="G249">
        <v>0.0038</v>
      </c>
      <c r="H249">
        <v>0.828</v>
      </c>
      <c r="I249">
        <v>0.89</v>
      </c>
    </row>
    <row r="252" spans="3:9" ht="12.75">
      <c r="C252">
        <v>1985</v>
      </c>
      <c r="D252" t="s">
        <v>0</v>
      </c>
      <c r="E252" t="s">
        <v>24</v>
      </c>
      <c r="F252" t="s">
        <v>25</v>
      </c>
      <c r="G252" t="s">
        <v>3</v>
      </c>
      <c r="H252" t="s">
        <v>4</v>
      </c>
      <c r="I252" t="s">
        <v>5</v>
      </c>
    </row>
    <row r="253" spans="1:9" ht="12.75">
      <c r="A253">
        <v>1985</v>
      </c>
      <c r="B253">
        <v>1</v>
      </c>
      <c r="C253" t="s">
        <v>6</v>
      </c>
      <c r="D253">
        <v>6091</v>
      </c>
      <c r="E253">
        <v>4.036</v>
      </c>
      <c r="F253">
        <v>3826</v>
      </c>
      <c r="G253">
        <v>0.009</v>
      </c>
      <c r="H253">
        <v>0.739</v>
      </c>
      <c r="I253">
        <v>0.89</v>
      </c>
    </row>
    <row r="254" spans="1:9" ht="12.75">
      <c r="A254">
        <v>1985</v>
      </c>
      <c r="B254">
        <v>2</v>
      </c>
      <c r="C254" t="s">
        <v>7</v>
      </c>
      <c r="D254">
        <v>136</v>
      </c>
      <c r="E254">
        <v>2.551</v>
      </c>
      <c r="F254">
        <v>2586</v>
      </c>
      <c r="G254">
        <v>0.024</v>
      </c>
      <c r="H254">
        <v>0.591</v>
      </c>
      <c r="I254">
        <v>0.8</v>
      </c>
    </row>
    <row r="255" spans="1:9" ht="12.75">
      <c r="A255">
        <v>1985</v>
      </c>
      <c r="B255">
        <v>3</v>
      </c>
      <c r="C255" t="s">
        <v>8</v>
      </c>
      <c r="D255">
        <v>175</v>
      </c>
      <c r="E255">
        <v>1.396</v>
      </c>
      <c r="F255">
        <v>861</v>
      </c>
      <c r="G255">
        <v>0.018</v>
      </c>
      <c r="H255">
        <v>0.645</v>
      </c>
      <c r="I255">
        <v>0.89</v>
      </c>
    </row>
    <row r="256" spans="1:9" ht="12.75">
      <c r="A256">
        <v>1985</v>
      </c>
      <c r="B256">
        <v>4</v>
      </c>
      <c r="C256" t="s">
        <v>19</v>
      </c>
      <c r="D256">
        <v>156</v>
      </c>
      <c r="E256">
        <v>1.438</v>
      </c>
      <c r="F256">
        <v>2266</v>
      </c>
      <c r="G256">
        <v>0.056</v>
      </c>
      <c r="H256">
        <v>0.423</v>
      </c>
      <c r="I256">
        <v>0.77</v>
      </c>
    </row>
    <row r="257" spans="1:9" ht="12.75">
      <c r="A257">
        <v>1985</v>
      </c>
      <c r="B257">
        <v>5</v>
      </c>
      <c r="C257" t="s">
        <v>9</v>
      </c>
      <c r="D257">
        <v>229</v>
      </c>
      <c r="E257">
        <v>3.985</v>
      </c>
      <c r="F257">
        <v>4090</v>
      </c>
      <c r="G257">
        <v>0.019</v>
      </c>
      <c r="H257">
        <v>0.647</v>
      </c>
      <c r="I257">
        <v>0.93</v>
      </c>
    </row>
    <row r="258" spans="1:9" ht="12.75">
      <c r="A258">
        <v>1985</v>
      </c>
      <c r="B258">
        <v>6</v>
      </c>
      <c r="C258" t="s">
        <v>10</v>
      </c>
      <c r="D258">
        <v>137</v>
      </c>
      <c r="E258">
        <v>3.243</v>
      </c>
      <c r="F258">
        <v>2440</v>
      </c>
      <c r="G258">
        <v>0.022</v>
      </c>
      <c r="H258">
        <v>0.645</v>
      </c>
      <c r="I258">
        <v>0.87</v>
      </c>
    </row>
    <row r="259" spans="1:9" ht="12.75">
      <c r="A259">
        <v>1985</v>
      </c>
      <c r="B259">
        <v>7</v>
      </c>
      <c r="C259" t="s">
        <v>20</v>
      </c>
      <c r="D259">
        <v>1572</v>
      </c>
      <c r="E259">
        <v>1.893</v>
      </c>
      <c r="F259">
        <v>1200</v>
      </c>
      <c r="G259">
        <v>0.015</v>
      </c>
      <c r="H259">
        <v>0.682</v>
      </c>
      <c r="I259">
        <v>0.79</v>
      </c>
    </row>
    <row r="260" spans="1:9" ht="12.75">
      <c r="A260">
        <v>1985</v>
      </c>
      <c r="B260">
        <v>8</v>
      </c>
      <c r="C260" t="s">
        <v>11</v>
      </c>
      <c r="D260">
        <v>243</v>
      </c>
      <c r="E260">
        <v>1.861</v>
      </c>
      <c r="F260">
        <v>1324</v>
      </c>
      <c r="G260">
        <v>0.024</v>
      </c>
      <c r="H260">
        <v>0.601</v>
      </c>
      <c r="I260">
        <v>0.79</v>
      </c>
    </row>
    <row r="261" spans="1:9" ht="12.75">
      <c r="A261">
        <v>1985</v>
      </c>
      <c r="B261">
        <v>9</v>
      </c>
      <c r="C261" t="s">
        <v>12</v>
      </c>
      <c r="D261">
        <v>415</v>
      </c>
      <c r="E261">
        <v>2.025</v>
      </c>
      <c r="F261">
        <v>1824</v>
      </c>
      <c r="G261">
        <v>0.003</v>
      </c>
      <c r="H261">
        <v>0.884</v>
      </c>
      <c r="I261">
        <v>0.88</v>
      </c>
    </row>
    <row r="262" spans="1:9" ht="12.75">
      <c r="A262">
        <v>1985</v>
      </c>
      <c r="B262">
        <v>10</v>
      </c>
      <c r="C262" t="s">
        <v>13</v>
      </c>
      <c r="D262">
        <v>539</v>
      </c>
      <c r="E262">
        <v>4.375</v>
      </c>
      <c r="F262">
        <v>3363</v>
      </c>
      <c r="G262">
        <v>0.003</v>
      </c>
      <c r="H262">
        <v>0.883</v>
      </c>
      <c r="I262">
        <v>0.69</v>
      </c>
    </row>
    <row r="263" spans="1:9" ht="12.75">
      <c r="A263">
        <v>1985</v>
      </c>
      <c r="B263">
        <v>11</v>
      </c>
      <c r="C263" t="s">
        <v>14</v>
      </c>
      <c r="D263">
        <v>557</v>
      </c>
      <c r="E263">
        <v>5.081</v>
      </c>
      <c r="F263">
        <v>5025</v>
      </c>
      <c r="G263">
        <v>0.017</v>
      </c>
      <c r="H263">
        <v>0.662</v>
      </c>
      <c r="I263">
        <v>0.73</v>
      </c>
    </row>
    <row r="264" spans="1:9" ht="12.75">
      <c r="A264">
        <v>1985</v>
      </c>
      <c r="B264">
        <v>12</v>
      </c>
      <c r="C264" t="s">
        <v>15</v>
      </c>
      <c r="D264">
        <v>355</v>
      </c>
      <c r="E264">
        <v>6.602</v>
      </c>
      <c r="F264">
        <v>7220</v>
      </c>
      <c r="G264">
        <v>0.008</v>
      </c>
      <c r="H264">
        <v>0.757</v>
      </c>
      <c r="I264">
        <v>0.58</v>
      </c>
    </row>
    <row r="265" spans="1:9" ht="12.75">
      <c r="A265">
        <v>1985</v>
      </c>
      <c r="B265">
        <v>13</v>
      </c>
      <c r="C265" t="s">
        <v>16</v>
      </c>
      <c r="D265">
        <v>151</v>
      </c>
      <c r="E265">
        <v>9.762</v>
      </c>
      <c r="F265">
        <v>8535</v>
      </c>
      <c r="G265">
        <v>0.003</v>
      </c>
      <c r="H265">
        <v>0.909</v>
      </c>
      <c r="I265">
        <v>0.62</v>
      </c>
    </row>
    <row r="266" spans="1:9" ht="12.75">
      <c r="A266">
        <v>1985</v>
      </c>
      <c r="B266">
        <v>14</v>
      </c>
      <c r="C266" t="s">
        <v>17</v>
      </c>
      <c r="D266">
        <v>119</v>
      </c>
      <c r="E266">
        <v>10.412</v>
      </c>
      <c r="F266">
        <v>9737</v>
      </c>
      <c r="G266">
        <v>0.029</v>
      </c>
      <c r="H266">
        <v>0.641</v>
      </c>
      <c r="I266">
        <v>0.68</v>
      </c>
    </row>
    <row r="267" spans="1:9" ht="12.75">
      <c r="A267">
        <v>1985</v>
      </c>
      <c r="B267">
        <v>15</v>
      </c>
      <c r="C267" t="s">
        <v>18</v>
      </c>
      <c r="D267">
        <v>507</v>
      </c>
      <c r="E267">
        <v>2.96</v>
      </c>
      <c r="F267">
        <v>3341</v>
      </c>
      <c r="G267">
        <v>0.004</v>
      </c>
      <c r="H267">
        <v>0.809</v>
      </c>
      <c r="I267">
        <v>0.87</v>
      </c>
    </row>
    <row r="268" spans="1:9" ht="12.75">
      <c r="A268">
        <v>1985</v>
      </c>
      <c r="B268">
        <v>16</v>
      </c>
      <c r="C268" t="s">
        <v>21</v>
      </c>
      <c r="D268">
        <v>642</v>
      </c>
      <c r="E268">
        <v>7.88</v>
      </c>
      <c r="F268">
        <v>8093</v>
      </c>
      <c r="G268">
        <v>0.013</v>
      </c>
      <c r="H268">
        <v>0.708</v>
      </c>
      <c r="I268">
        <v>0.73</v>
      </c>
    </row>
    <row r="269" spans="1:9" ht="12.75">
      <c r="A269">
        <v>1985</v>
      </c>
      <c r="B269">
        <v>17</v>
      </c>
      <c r="C269" t="s">
        <v>22</v>
      </c>
      <c r="D269">
        <v>119</v>
      </c>
      <c r="E269">
        <v>8.676</v>
      </c>
      <c r="F269">
        <v>11116</v>
      </c>
      <c r="G269">
        <v>0.094</v>
      </c>
      <c r="H269">
        <v>0.484</v>
      </c>
      <c r="I269">
        <v>0.54</v>
      </c>
    </row>
    <row r="270" spans="1:9" ht="12.75">
      <c r="A270">
        <v>1985</v>
      </c>
      <c r="B270">
        <v>18</v>
      </c>
      <c r="C270" t="s">
        <v>23</v>
      </c>
      <c r="D270">
        <v>39</v>
      </c>
      <c r="E270">
        <v>7.812</v>
      </c>
      <c r="F270">
        <v>9674</v>
      </c>
      <c r="G270">
        <v>0.002</v>
      </c>
      <c r="H270">
        <v>0.895</v>
      </c>
      <c r="I270">
        <v>0.82</v>
      </c>
    </row>
    <row r="273" spans="1:9" ht="12.75">
      <c r="A273">
        <v>1986</v>
      </c>
      <c r="D273" t="s">
        <v>0</v>
      </c>
      <c r="E273" t="s">
        <v>1</v>
      </c>
      <c r="F273" t="s">
        <v>2</v>
      </c>
      <c r="G273" t="s">
        <v>32</v>
      </c>
      <c r="H273" t="s">
        <v>33</v>
      </c>
      <c r="I273" t="s">
        <v>5</v>
      </c>
    </row>
    <row r="274" spans="1:9" ht="12.75">
      <c r="A274">
        <v>1986</v>
      </c>
      <c r="B274">
        <v>1</v>
      </c>
      <c r="C274" t="s">
        <v>6</v>
      </c>
      <c r="D274">
        <v>6301</v>
      </c>
      <c r="E274">
        <v>4.614</v>
      </c>
      <c r="F274">
        <v>3880</v>
      </c>
      <c r="G274">
        <v>0.01437</v>
      </c>
      <c r="H274">
        <v>0.698</v>
      </c>
      <c r="I274">
        <v>0.87</v>
      </c>
    </row>
    <row r="275" spans="1:9" ht="12.75">
      <c r="A275">
        <v>1986</v>
      </c>
      <c r="B275">
        <v>2</v>
      </c>
      <c r="C275" t="s">
        <v>7</v>
      </c>
      <c r="D275">
        <v>116</v>
      </c>
      <c r="E275">
        <v>2.501</v>
      </c>
      <c r="F275">
        <v>2494</v>
      </c>
      <c r="G275">
        <v>0.0029</v>
      </c>
      <c r="H275">
        <v>0.598</v>
      </c>
      <c r="I275">
        <v>0.81</v>
      </c>
    </row>
    <row r="276" spans="1:9" ht="12.75">
      <c r="A276">
        <v>1986</v>
      </c>
      <c r="B276">
        <v>3</v>
      </c>
      <c r="C276" t="s">
        <v>8</v>
      </c>
      <c r="D276">
        <v>161</v>
      </c>
      <c r="E276">
        <v>1.422</v>
      </c>
      <c r="F276">
        <v>814</v>
      </c>
      <c r="G276">
        <v>0.0394</v>
      </c>
      <c r="H276">
        <v>0.54</v>
      </c>
      <c r="I276">
        <v>0.84</v>
      </c>
    </row>
    <row r="277" spans="1:9" ht="12.75">
      <c r="A277">
        <v>1986</v>
      </c>
      <c r="B277">
        <v>4</v>
      </c>
      <c r="C277" t="s">
        <v>19</v>
      </c>
      <c r="D277">
        <v>119</v>
      </c>
      <c r="E277">
        <v>1.418</v>
      </c>
      <c r="F277">
        <v>1982</v>
      </c>
      <c r="G277">
        <v>0.0682</v>
      </c>
      <c r="H277">
        <v>0.404</v>
      </c>
      <c r="I277">
        <v>0.84</v>
      </c>
    </row>
    <row r="278" spans="1:9" ht="12.75">
      <c r="A278">
        <v>1986</v>
      </c>
      <c r="B278">
        <v>5</v>
      </c>
      <c r="C278" t="s">
        <v>9</v>
      </c>
      <c r="D278">
        <v>214</v>
      </c>
      <c r="E278">
        <v>3.999</v>
      </c>
      <c r="F278">
        <v>4259</v>
      </c>
      <c r="G278">
        <v>0.022</v>
      </c>
      <c r="H278">
        <v>0.629</v>
      </c>
      <c r="I278">
        <v>0.94</v>
      </c>
    </row>
    <row r="279" spans="1:9" ht="12.75">
      <c r="A279">
        <v>1986</v>
      </c>
      <c r="B279">
        <v>6</v>
      </c>
      <c r="C279" t="s">
        <v>10</v>
      </c>
      <c r="D279">
        <v>115</v>
      </c>
      <c r="E279">
        <v>3.226</v>
      </c>
      <c r="F279">
        <v>2290</v>
      </c>
      <c r="G279">
        <v>0.0355</v>
      </c>
      <c r="H279">
        <v>0.585</v>
      </c>
      <c r="I279">
        <v>0.82</v>
      </c>
    </row>
    <row r="280" spans="1:9" ht="12.75">
      <c r="A280">
        <v>1986</v>
      </c>
      <c r="B280">
        <v>7</v>
      </c>
      <c r="C280" t="s">
        <v>20</v>
      </c>
      <c r="D280">
        <v>1693</v>
      </c>
      <c r="E280">
        <v>2.248</v>
      </c>
      <c r="F280">
        <v>1124</v>
      </c>
      <c r="G280">
        <v>0.026</v>
      </c>
      <c r="H280">
        <v>0.631</v>
      </c>
      <c r="I280">
        <v>0.73</v>
      </c>
    </row>
    <row r="281" spans="1:9" ht="12.75">
      <c r="A281">
        <v>1986</v>
      </c>
      <c r="B281">
        <v>8</v>
      </c>
      <c r="C281" t="s">
        <v>11</v>
      </c>
      <c r="D281">
        <v>279</v>
      </c>
      <c r="E281">
        <v>2.042</v>
      </c>
      <c r="F281">
        <v>1267</v>
      </c>
      <c r="G281">
        <v>0.0203</v>
      </c>
      <c r="H281">
        <v>0.637</v>
      </c>
      <c r="I281">
        <v>0.75</v>
      </c>
    </row>
    <row r="282" spans="1:9" ht="12.75">
      <c r="A282">
        <v>1986</v>
      </c>
      <c r="B282">
        <v>9</v>
      </c>
      <c r="C282" t="s">
        <v>12</v>
      </c>
      <c r="D282">
        <v>385</v>
      </c>
      <c r="E282">
        <v>1.959</v>
      </c>
      <c r="F282">
        <v>1599</v>
      </c>
      <c r="G282">
        <v>0.0083</v>
      </c>
      <c r="H282">
        <v>0.732</v>
      </c>
      <c r="I282">
        <v>0.79</v>
      </c>
    </row>
    <row r="283" spans="1:9" ht="12.75">
      <c r="A283">
        <v>1986</v>
      </c>
      <c r="B283">
        <v>10</v>
      </c>
      <c r="C283" t="s">
        <v>13</v>
      </c>
      <c r="D283">
        <v>554</v>
      </c>
      <c r="E283">
        <v>5.237</v>
      </c>
      <c r="F283">
        <v>3407</v>
      </c>
      <c r="G283">
        <v>0.0036</v>
      </c>
      <c r="H283">
        <v>0.89</v>
      </c>
      <c r="I283">
        <v>0.68</v>
      </c>
    </row>
    <row r="284" spans="1:9" ht="12.75">
      <c r="A284">
        <v>1986</v>
      </c>
      <c r="B284">
        <v>11</v>
      </c>
      <c r="C284" t="s">
        <v>14</v>
      </c>
      <c r="D284">
        <v>595</v>
      </c>
      <c r="E284">
        <v>6.073</v>
      </c>
      <c r="F284">
        <v>4941</v>
      </c>
      <c r="G284">
        <v>0.0125</v>
      </c>
      <c r="H284">
        <v>0.718</v>
      </c>
      <c r="I284">
        <v>0.68</v>
      </c>
    </row>
    <row r="285" spans="1:9" ht="12.75">
      <c r="A285">
        <v>1986</v>
      </c>
      <c r="B285">
        <v>12</v>
      </c>
      <c r="C285" t="s">
        <v>15</v>
      </c>
      <c r="D285">
        <v>419</v>
      </c>
      <c r="E285">
        <v>7.215</v>
      </c>
      <c r="F285">
        <v>7297</v>
      </c>
      <c r="G285">
        <v>0.0215</v>
      </c>
      <c r="H285">
        <v>0.652</v>
      </c>
      <c r="I285">
        <v>0.58</v>
      </c>
    </row>
    <row r="286" spans="1:9" ht="12.75">
      <c r="A286">
        <v>1986</v>
      </c>
      <c r="B286">
        <v>13</v>
      </c>
      <c r="C286" t="s">
        <v>16</v>
      </c>
      <c r="D286">
        <v>115</v>
      </c>
      <c r="E286">
        <v>10.531</v>
      </c>
      <c r="F286">
        <v>8362</v>
      </c>
      <c r="G286">
        <v>0.003</v>
      </c>
      <c r="H286">
        <v>0.914</v>
      </c>
      <c r="I286">
        <v>0.64</v>
      </c>
    </row>
    <row r="287" spans="1:9" ht="12.75">
      <c r="A287">
        <v>1986</v>
      </c>
      <c r="B287">
        <v>14</v>
      </c>
      <c r="C287" t="s">
        <v>17</v>
      </c>
      <c r="D287">
        <v>110</v>
      </c>
      <c r="E287">
        <v>11.838</v>
      </c>
      <c r="F287">
        <v>9771</v>
      </c>
      <c r="G287">
        <v>0.0057</v>
      </c>
      <c r="H287">
        <v>0.831</v>
      </c>
      <c r="I287">
        <v>0.72</v>
      </c>
    </row>
    <row r="288" spans="1:9" ht="12.75">
      <c r="A288">
        <v>1986</v>
      </c>
      <c r="B288">
        <v>15</v>
      </c>
      <c r="C288" t="s">
        <v>18</v>
      </c>
      <c r="D288">
        <v>509</v>
      </c>
      <c r="E288">
        <v>3.319</v>
      </c>
      <c r="F288">
        <v>3347</v>
      </c>
      <c r="G288">
        <v>0.0053</v>
      </c>
      <c r="H288">
        <v>0.785</v>
      </c>
      <c r="I288">
        <v>0.81</v>
      </c>
    </row>
    <row r="289" spans="1:9" ht="12.75">
      <c r="A289">
        <v>1986</v>
      </c>
      <c r="B289">
        <v>16</v>
      </c>
      <c r="C289" t="s">
        <v>21</v>
      </c>
      <c r="D289">
        <v>703</v>
      </c>
      <c r="E289">
        <v>9.053</v>
      </c>
      <c r="F289">
        <v>8069</v>
      </c>
      <c r="G289">
        <v>0.0072</v>
      </c>
      <c r="H289">
        <v>0.785</v>
      </c>
      <c r="I289">
        <v>0.73</v>
      </c>
    </row>
    <row r="290" spans="1:9" ht="12.75">
      <c r="A290">
        <v>1986</v>
      </c>
      <c r="B290">
        <v>17</v>
      </c>
      <c r="C290" t="s">
        <v>22</v>
      </c>
      <c r="D290">
        <v>166</v>
      </c>
      <c r="E290">
        <v>9.14</v>
      </c>
      <c r="F290">
        <v>11652</v>
      </c>
      <c r="G290">
        <v>1.3235</v>
      </c>
      <c r="H290">
        <v>0.201</v>
      </c>
      <c r="I290">
        <v>0.17</v>
      </c>
    </row>
    <row r="291" spans="1:9" ht="12.75">
      <c r="A291">
        <v>1986</v>
      </c>
      <c r="B291">
        <v>18</v>
      </c>
      <c r="C291" t="s">
        <v>23</v>
      </c>
      <c r="D291">
        <v>48</v>
      </c>
      <c r="E291">
        <v>8.41</v>
      </c>
      <c r="F291">
        <v>10673</v>
      </c>
      <c r="G291">
        <v>0.0425</v>
      </c>
      <c r="H291">
        <v>0.569</v>
      </c>
      <c r="I291">
        <v>0.64</v>
      </c>
    </row>
    <row r="294" spans="1:9" ht="12.75">
      <c r="A294">
        <v>1987</v>
      </c>
      <c r="D294" t="s">
        <v>0</v>
      </c>
      <c r="E294" t="s">
        <v>1</v>
      </c>
      <c r="F294" t="s">
        <v>2</v>
      </c>
      <c r="G294" t="s">
        <v>32</v>
      </c>
      <c r="H294" t="s">
        <v>33</v>
      </c>
      <c r="I294" t="s">
        <v>5</v>
      </c>
    </row>
    <row r="295" spans="1:8" ht="12.75">
      <c r="A295">
        <v>1987</v>
      </c>
      <c r="B295">
        <v>1</v>
      </c>
      <c r="C295" t="s">
        <v>6</v>
      </c>
      <c r="D295">
        <v>7182</v>
      </c>
      <c r="E295">
        <v>4.928</v>
      </c>
      <c r="F295">
        <v>3396</v>
      </c>
      <c r="G295">
        <v>0.0144</v>
      </c>
      <c r="H295">
        <v>0.702</v>
      </c>
    </row>
    <row r="296" spans="1:8" ht="12.75">
      <c r="A296">
        <v>1987</v>
      </c>
      <c r="B296">
        <v>2</v>
      </c>
      <c r="C296" t="s">
        <v>7</v>
      </c>
      <c r="D296">
        <v>180</v>
      </c>
      <c r="E296">
        <v>2.58</v>
      </c>
      <c r="F296">
        <v>2613</v>
      </c>
      <c r="G296">
        <v>0.029</v>
      </c>
      <c r="H296">
        <v>0.569</v>
      </c>
    </row>
    <row r="297" spans="1:8" ht="12.75">
      <c r="A297">
        <v>1987</v>
      </c>
      <c r="B297">
        <v>3</v>
      </c>
      <c r="C297" t="s">
        <v>8</v>
      </c>
      <c r="D297">
        <v>204</v>
      </c>
      <c r="E297">
        <v>1.492</v>
      </c>
      <c r="F297">
        <v>833</v>
      </c>
      <c r="G297">
        <v>0.0423</v>
      </c>
      <c r="H297">
        <v>0.533</v>
      </c>
    </row>
    <row r="298" spans="1:8" ht="12.75">
      <c r="A298">
        <v>1987</v>
      </c>
      <c r="B298">
        <v>4</v>
      </c>
      <c r="C298" t="s">
        <v>19</v>
      </c>
      <c r="D298">
        <v>177</v>
      </c>
      <c r="E298">
        <v>1.451</v>
      </c>
      <c r="F298">
        <v>2110</v>
      </c>
      <c r="G298">
        <v>0.0645</v>
      </c>
      <c r="H298">
        <v>0.411</v>
      </c>
    </row>
    <row r="299" spans="1:8" ht="12.75">
      <c r="A299">
        <v>1987</v>
      </c>
      <c r="B299">
        <v>5</v>
      </c>
      <c r="C299" t="s">
        <v>9</v>
      </c>
      <c r="D299">
        <v>263</v>
      </c>
      <c r="E299">
        <v>4.031</v>
      </c>
      <c r="F299">
        <v>4237</v>
      </c>
      <c r="G299">
        <v>0.019</v>
      </c>
      <c r="H299">
        <v>0.646</v>
      </c>
    </row>
    <row r="300" spans="1:8" ht="12.75">
      <c r="A300">
        <v>1987</v>
      </c>
      <c r="B300">
        <v>6</v>
      </c>
      <c r="C300" t="s">
        <v>10</v>
      </c>
      <c r="D300">
        <v>146</v>
      </c>
      <c r="E300">
        <v>3.273</v>
      </c>
      <c r="F300">
        <v>2468</v>
      </c>
      <c r="G300">
        <v>0.0268</v>
      </c>
      <c r="H300">
        <v>0.615</v>
      </c>
    </row>
    <row r="301" spans="1:8" ht="12.75">
      <c r="A301">
        <v>1987</v>
      </c>
      <c r="B301">
        <v>7</v>
      </c>
      <c r="C301" t="s">
        <v>20</v>
      </c>
      <c r="D301">
        <v>1770</v>
      </c>
      <c r="E301">
        <v>2.613</v>
      </c>
      <c r="F301">
        <v>1227</v>
      </c>
      <c r="G301">
        <v>0.0276</v>
      </c>
      <c r="H301">
        <v>0.634</v>
      </c>
    </row>
    <row r="302" spans="1:8" ht="12.75">
      <c r="A302">
        <v>1987</v>
      </c>
      <c r="B302">
        <v>8</v>
      </c>
      <c r="C302" t="s">
        <v>11</v>
      </c>
      <c r="D302">
        <v>301</v>
      </c>
      <c r="E302">
        <v>2.238</v>
      </c>
      <c r="F302">
        <v>1321</v>
      </c>
      <c r="G302">
        <v>0.0195</v>
      </c>
      <c r="H302">
        <v>0.644</v>
      </c>
    </row>
    <row r="303" spans="1:8" ht="12.75">
      <c r="A303">
        <v>1987</v>
      </c>
      <c r="B303">
        <v>9</v>
      </c>
      <c r="C303" t="s">
        <v>12</v>
      </c>
      <c r="D303">
        <v>475</v>
      </c>
      <c r="E303">
        <v>2.324</v>
      </c>
      <c r="F303">
        <v>1822</v>
      </c>
      <c r="G303">
        <v>0.0043</v>
      </c>
      <c r="H303">
        <v>0.832</v>
      </c>
    </row>
    <row r="304" spans="1:8" ht="12.75">
      <c r="A304">
        <v>1987</v>
      </c>
      <c r="B304">
        <v>10</v>
      </c>
      <c r="C304" t="s">
        <v>13</v>
      </c>
      <c r="D304">
        <v>611</v>
      </c>
      <c r="E304">
        <v>5.767</v>
      </c>
      <c r="F304">
        <v>3445</v>
      </c>
      <c r="G304">
        <v>0.0016</v>
      </c>
      <c r="H304">
        <v>0.992</v>
      </c>
    </row>
    <row r="305" spans="1:8" ht="12.75">
      <c r="A305">
        <v>1987</v>
      </c>
      <c r="B305">
        <v>11</v>
      </c>
      <c r="C305" t="s">
        <v>14</v>
      </c>
      <c r="D305">
        <v>709</v>
      </c>
      <c r="E305">
        <v>6.752</v>
      </c>
      <c r="F305">
        <v>5129</v>
      </c>
      <c r="G305">
        <v>0.0112</v>
      </c>
      <c r="H305">
        <v>0.738</v>
      </c>
    </row>
    <row r="306" spans="1:8" ht="12.75">
      <c r="A306">
        <v>1987</v>
      </c>
      <c r="B306">
        <v>12</v>
      </c>
      <c r="C306" t="s">
        <v>15</v>
      </c>
      <c r="D306">
        <v>465</v>
      </c>
      <c r="E306">
        <v>7.401</v>
      </c>
      <c r="F306">
        <v>7110</v>
      </c>
      <c r="G306">
        <v>0.0202</v>
      </c>
      <c r="H306">
        <v>0.663</v>
      </c>
    </row>
    <row r="307" spans="1:8" ht="12.75">
      <c r="A307">
        <v>1987</v>
      </c>
      <c r="B307">
        <v>13</v>
      </c>
      <c r="C307" t="s">
        <v>16</v>
      </c>
      <c r="D307">
        <v>144</v>
      </c>
      <c r="E307">
        <v>11.435</v>
      </c>
      <c r="F307">
        <v>8644</v>
      </c>
      <c r="G307">
        <v>0.0016</v>
      </c>
      <c r="H307">
        <v>0.975</v>
      </c>
    </row>
    <row r="308" spans="1:8" ht="12.75">
      <c r="A308">
        <v>1987</v>
      </c>
      <c r="B308">
        <v>14</v>
      </c>
      <c r="C308" t="s">
        <v>17</v>
      </c>
      <c r="D308">
        <v>113</v>
      </c>
      <c r="E308">
        <v>12.36</v>
      </c>
      <c r="F308">
        <v>9802</v>
      </c>
      <c r="G308">
        <v>0.0045</v>
      </c>
      <c r="H308">
        <v>0.859</v>
      </c>
    </row>
    <row r="309" spans="1:8" ht="12.75">
      <c r="A309">
        <v>1987</v>
      </c>
      <c r="B309">
        <v>15</v>
      </c>
      <c r="C309" t="s">
        <v>18</v>
      </c>
      <c r="D309">
        <v>616</v>
      </c>
      <c r="E309">
        <v>3.536</v>
      </c>
      <c r="F309">
        <v>3376</v>
      </c>
      <c r="G309">
        <v>0.0069</v>
      </c>
      <c r="H309">
        <v>0.761</v>
      </c>
    </row>
    <row r="310" spans="1:8" ht="12.75">
      <c r="A310">
        <v>1987</v>
      </c>
      <c r="B310">
        <v>16</v>
      </c>
      <c r="C310" t="s">
        <v>21</v>
      </c>
      <c r="D310">
        <v>764</v>
      </c>
      <c r="E310">
        <v>9.374</v>
      </c>
      <c r="F310">
        <v>8029</v>
      </c>
      <c r="G310">
        <v>0.0044</v>
      </c>
      <c r="H310">
        <v>0.841</v>
      </c>
    </row>
    <row r="311" spans="1:8" ht="12.75">
      <c r="A311">
        <v>1987</v>
      </c>
      <c r="B311">
        <v>17</v>
      </c>
      <c r="C311" t="s">
        <v>22</v>
      </c>
      <c r="D311">
        <v>189</v>
      </c>
      <c r="E311">
        <v>9.532</v>
      </c>
      <c r="F311">
        <v>11310</v>
      </c>
      <c r="G311">
        <v>3.71</v>
      </c>
      <c r="H311">
        <v>0.094</v>
      </c>
    </row>
    <row r="312" spans="1:8" ht="12.75">
      <c r="A312">
        <v>1987</v>
      </c>
      <c r="B312">
        <v>18</v>
      </c>
      <c r="C312" t="s">
        <v>23</v>
      </c>
      <c r="D312">
        <v>55</v>
      </c>
      <c r="E312">
        <v>8.85</v>
      </c>
      <c r="F312">
        <v>10785</v>
      </c>
      <c r="G312">
        <v>0.0827</v>
      </c>
      <c r="H312">
        <v>0.502</v>
      </c>
    </row>
    <row r="315" spans="3:9" ht="12.75">
      <c r="C315">
        <v>1988</v>
      </c>
      <c r="D315" t="s">
        <v>0</v>
      </c>
      <c r="E315" t="s">
        <v>24</v>
      </c>
      <c r="F315" t="s">
        <v>25</v>
      </c>
      <c r="G315" t="s">
        <v>3</v>
      </c>
      <c r="H315" t="s">
        <v>4</v>
      </c>
      <c r="I315" t="s">
        <v>5</v>
      </c>
    </row>
    <row r="316" spans="1:9" ht="12.75">
      <c r="A316">
        <v>1988</v>
      </c>
      <c r="B316">
        <v>1</v>
      </c>
      <c r="C316" t="s">
        <v>6</v>
      </c>
      <c r="D316">
        <v>7339</v>
      </c>
      <c r="E316">
        <v>4.851</v>
      </c>
      <c r="F316">
        <v>3948</v>
      </c>
      <c r="G316">
        <v>0.013</v>
      </c>
      <c r="H316">
        <v>0.713</v>
      </c>
      <c r="I316">
        <v>0.861</v>
      </c>
    </row>
    <row r="317" spans="1:9" ht="12.75">
      <c r="A317">
        <v>1988</v>
      </c>
      <c r="B317">
        <v>2</v>
      </c>
      <c r="C317" t="s">
        <v>7</v>
      </c>
      <c r="D317">
        <v>183</v>
      </c>
      <c r="E317">
        <v>2.53</v>
      </c>
      <c r="F317">
        <v>2593</v>
      </c>
      <c r="G317">
        <v>0.015</v>
      </c>
      <c r="H317">
        <v>0.65</v>
      </c>
      <c r="I317">
        <v>0.775</v>
      </c>
    </row>
    <row r="318" spans="1:9" ht="12.75">
      <c r="A318">
        <v>1988</v>
      </c>
      <c r="B318">
        <v>3</v>
      </c>
      <c r="C318" t="s">
        <v>8</v>
      </c>
      <c r="D318">
        <v>210</v>
      </c>
      <c r="E318">
        <v>1.463</v>
      </c>
      <c r="F318">
        <v>825</v>
      </c>
      <c r="G318">
        <v>0.04</v>
      </c>
      <c r="H318">
        <v>0.54</v>
      </c>
      <c r="I318">
        <v>0.823</v>
      </c>
    </row>
    <row r="319" spans="1:9" ht="12.75">
      <c r="A319">
        <v>1988</v>
      </c>
      <c r="B319">
        <v>4</v>
      </c>
      <c r="C319" t="s">
        <v>19</v>
      </c>
      <c r="D319">
        <v>171</v>
      </c>
      <c r="E319">
        <v>1.341</v>
      </c>
      <c r="F319">
        <v>2036</v>
      </c>
      <c r="G319">
        <v>0.08</v>
      </c>
      <c r="H319">
        <v>0.374</v>
      </c>
      <c r="I319">
        <v>0.816</v>
      </c>
    </row>
    <row r="320" spans="1:9" ht="12.75">
      <c r="A320">
        <v>1988</v>
      </c>
      <c r="B320">
        <v>5</v>
      </c>
      <c r="C320" t="s">
        <v>9</v>
      </c>
      <c r="D320">
        <v>268</v>
      </c>
      <c r="E320">
        <v>3.659</v>
      </c>
      <c r="F320">
        <v>4069</v>
      </c>
      <c r="G320">
        <v>0.024</v>
      </c>
      <c r="H320">
        <v>0.611</v>
      </c>
      <c r="I320">
        <v>0.902</v>
      </c>
    </row>
    <row r="321" spans="1:9" ht="12.75">
      <c r="A321">
        <v>1988</v>
      </c>
      <c r="B321">
        <v>6</v>
      </c>
      <c r="C321" t="s">
        <v>10</v>
      </c>
      <c r="D321">
        <v>150</v>
      </c>
      <c r="E321">
        <v>3.453</v>
      </c>
      <c r="F321">
        <v>2492</v>
      </c>
      <c r="G321">
        <v>0.025</v>
      </c>
      <c r="H321">
        <v>0.632</v>
      </c>
      <c r="I321">
        <v>0.849</v>
      </c>
    </row>
    <row r="322" spans="1:9" ht="12.75">
      <c r="A322">
        <v>1988</v>
      </c>
      <c r="B322">
        <v>7</v>
      </c>
      <c r="C322" t="s">
        <v>20</v>
      </c>
      <c r="D322">
        <v>1793</v>
      </c>
      <c r="E322">
        <v>2.468</v>
      </c>
      <c r="F322">
        <v>1236</v>
      </c>
      <c r="G322">
        <v>0.034</v>
      </c>
      <c r="H322">
        <v>0.596</v>
      </c>
      <c r="I322">
        <v>0.689</v>
      </c>
    </row>
    <row r="323" spans="1:9" ht="12.75">
      <c r="A323">
        <v>1988</v>
      </c>
      <c r="B323">
        <v>8</v>
      </c>
      <c r="C323" t="s">
        <v>11</v>
      </c>
      <c r="D323">
        <v>301</v>
      </c>
      <c r="E323">
        <v>1.958</v>
      </c>
      <c r="F323">
        <v>1342</v>
      </c>
      <c r="G323">
        <v>0.02</v>
      </c>
      <c r="H323">
        <v>0.634</v>
      </c>
      <c r="I323">
        <v>0.853</v>
      </c>
    </row>
    <row r="324" spans="1:9" ht="12.75">
      <c r="A324">
        <v>1988</v>
      </c>
      <c r="B324">
        <v>9</v>
      </c>
      <c r="C324" t="s">
        <v>12</v>
      </c>
      <c r="D324">
        <v>489</v>
      </c>
      <c r="E324">
        <v>2.33</v>
      </c>
      <c r="F324">
        <v>1831</v>
      </c>
      <c r="G324">
        <v>0.005</v>
      </c>
      <c r="H324">
        <v>0.804</v>
      </c>
      <c r="I324">
        <v>0.823</v>
      </c>
    </row>
    <row r="325" spans="1:9" ht="12.75">
      <c r="A325">
        <v>1988</v>
      </c>
      <c r="B325">
        <v>10</v>
      </c>
      <c r="C325" t="s">
        <v>13</v>
      </c>
      <c r="D325">
        <v>640</v>
      </c>
      <c r="E325">
        <v>5.134</v>
      </c>
      <c r="F325">
        <v>3425</v>
      </c>
      <c r="G325">
        <v>0.001</v>
      </c>
      <c r="H325">
        <v>1.041</v>
      </c>
      <c r="I325">
        <v>0.769</v>
      </c>
    </row>
    <row r="326" spans="1:9" ht="12.75">
      <c r="A326">
        <v>1988</v>
      </c>
      <c r="B326">
        <v>11</v>
      </c>
      <c r="C326" t="s">
        <v>14</v>
      </c>
      <c r="D326">
        <v>700</v>
      </c>
      <c r="E326">
        <v>6.585</v>
      </c>
      <c r="F326">
        <v>5016</v>
      </c>
      <c r="G326">
        <v>0.017</v>
      </c>
      <c r="H326">
        <v>0.687</v>
      </c>
      <c r="I326">
        <v>0.65</v>
      </c>
    </row>
    <row r="327" spans="1:9" ht="12.75">
      <c r="A327">
        <v>1988</v>
      </c>
      <c r="B327">
        <v>12</v>
      </c>
      <c r="C327" t="s">
        <v>15</v>
      </c>
      <c r="D327">
        <v>525</v>
      </c>
      <c r="E327">
        <v>7.477</v>
      </c>
      <c r="F327">
        <v>7299</v>
      </c>
      <c r="G327">
        <v>0.016</v>
      </c>
      <c r="H327">
        <v>0.692</v>
      </c>
      <c r="I327">
        <v>0.624</v>
      </c>
    </row>
    <row r="328" spans="1:9" ht="12.75">
      <c r="A328">
        <v>1988</v>
      </c>
      <c r="B328">
        <v>13</v>
      </c>
      <c r="C328" t="s">
        <v>16</v>
      </c>
      <c r="D328">
        <v>153</v>
      </c>
      <c r="E328">
        <v>11.177</v>
      </c>
      <c r="F328">
        <v>8442</v>
      </c>
      <c r="G328">
        <v>0.005</v>
      </c>
      <c r="H328">
        <v>0.852</v>
      </c>
      <c r="I328">
        <v>0.599</v>
      </c>
    </row>
    <row r="329" spans="1:9" ht="12.75">
      <c r="A329">
        <v>1988</v>
      </c>
      <c r="B329">
        <v>14</v>
      </c>
      <c r="C329" t="s">
        <v>17</v>
      </c>
      <c r="D329">
        <v>115</v>
      </c>
      <c r="E329">
        <v>12.003</v>
      </c>
      <c r="F329">
        <v>9613</v>
      </c>
      <c r="G329">
        <v>0.004</v>
      </c>
      <c r="H329">
        <v>0.881</v>
      </c>
      <c r="I329">
        <v>0.701</v>
      </c>
    </row>
    <row r="330" spans="1:9" ht="12.75">
      <c r="A330">
        <v>1988</v>
      </c>
      <c r="B330">
        <v>15</v>
      </c>
      <c r="C330" t="s">
        <v>18</v>
      </c>
      <c r="D330">
        <v>639</v>
      </c>
      <c r="E330">
        <v>3.717</v>
      </c>
      <c r="F330">
        <v>3230</v>
      </c>
      <c r="G330">
        <v>0.006</v>
      </c>
      <c r="H330">
        <v>0.781</v>
      </c>
      <c r="I330">
        <v>0.799</v>
      </c>
    </row>
    <row r="331" spans="1:9" ht="12.75">
      <c r="A331">
        <v>1988</v>
      </c>
      <c r="B331">
        <v>16</v>
      </c>
      <c r="C331" t="s">
        <v>21</v>
      </c>
      <c r="D331">
        <v>770</v>
      </c>
      <c r="E331">
        <v>9.432</v>
      </c>
      <c r="F331">
        <v>8050</v>
      </c>
      <c r="G331">
        <v>0.004</v>
      </c>
      <c r="H331">
        <v>0.861</v>
      </c>
      <c r="I331">
        <v>0.773</v>
      </c>
    </row>
    <row r="332" spans="1:9" ht="12.75">
      <c r="A332">
        <v>1988</v>
      </c>
      <c r="B332">
        <v>17</v>
      </c>
      <c r="C332" t="s">
        <v>22</v>
      </c>
      <c r="D332">
        <v>202</v>
      </c>
      <c r="E332">
        <v>9.842</v>
      </c>
      <c r="F332">
        <v>11242</v>
      </c>
      <c r="G332">
        <v>1.95</v>
      </c>
      <c r="H332">
        <v>0.166</v>
      </c>
      <c r="I332">
        <v>0.117</v>
      </c>
    </row>
    <row r="333" spans="1:9" ht="12.75">
      <c r="A333">
        <v>1988</v>
      </c>
      <c r="B333">
        <v>18</v>
      </c>
      <c r="C333" t="s">
        <v>23</v>
      </c>
      <c r="D333">
        <v>60</v>
      </c>
      <c r="E333">
        <v>9.51</v>
      </c>
      <c r="F333">
        <v>10535</v>
      </c>
      <c r="G333">
        <v>0.067</v>
      </c>
      <c r="H333">
        <v>0.535</v>
      </c>
      <c r="I333">
        <v>0.697</v>
      </c>
    </row>
    <row r="336" spans="1:9" ht="12.75">
      <c r="A336">
        <v>1989</v>
      </c>
      <c r="D336" t="s">
        <v>0</v>
      </c>
      <c r="E336" t="s">
        <v>1</v>
      </c>
      <c r="F336" t="s">
        <v>2</v>
      </c>
      <c r="G336" t="s">
        <v>32</v>
      </c>
      <c r="H336" t="s">
        <v>33</v>
      </c>
      <c r="I336" t="s">
        <v>5</v>
      </c>
    </row>
    <row r="337" spans="1:9" ht="12.75">
      <c r="A337">
        <v>1989</v>
      </c>
      <c r="B337">
        <v>1</v>
      </c>
      <c r="C337" t="s">
        <v>6</v>
      </c>
      <c r="D337">
        <v>7813</v>
      </c>
      <c r="E337">
        <v>4.746</v>
      </c>
      <c r="F337">
        <v>3932</v>
      </c>
      <c r="G337">
        <v>0.0126</v>
      </c>
      <c r="H337">
        <v>0.715</v>
      </c>
      <c r="I337">
        <v>0.865</v>
      </c>
    </row>
    <row r="338" spans="1:9" ht="12.75">
      <c r="A338">
        <v>1989</v>
      </c>
      <c r="B338">
        <v>2</v>
      </c>
      <c r="C338" t="s">
        <v>7</v>
      </c>
      <c r="D338">
        <v>175</v>
      </c>
      <c r="E338">
        <v>2.656</v>
      </c>
      <c r="F338">
        <v>2675</v>
      </c>
      <c r="G338">
        <v>0.0177</v>
      </c>
      <c r="H338">
        <v>0.633</v>
      </c>
      <c r="I338">
        <v>0.79</v>
      </c>
    </row>
    <row r="339" spans="1:9" ht="12.75">
      <c r="A339">
        <v>1989</v>
      </c>
      <c r="B339">
        <v>3</v>
      </c>
      <c r="C339" t="s">
        <v>8</v>
      </c>
      <c r="D339">
        <v>208</v>
      </c>
      <c r="E339">
        <v>1.491</v>
      </c>
      <c r="F339">
        <v>833</v>
      </c>
      <c r="G339">
        <v>0.0395</v>
      </c>
      <c r="H339">
        <v>0.543</v>
      </c>
      <c r="I339">
        <v>0.826</v>
      </c>
    </row>
    <row r="340" spans="1:9" ht="12.75">
      <c r="A340">
        <v>1989</v>
      </c>
      <c r="B340">
        <v>4</v>
      </c>
      <c r="C340" t="s">
        <v>19</v>
      </c>
      <c r="D340">
        <v>165</v>
      </c>
      <c r="E340">
        <v>1.48</v>
      </c>
      <c r="F340">
        <v>1952</v>
      </c>
      <c r="G340">
        <v>0.078</v>
      </c>
      <c r="H340">
        <v>0.39</v>
      </c>
      <c r="I340">
        <v>0.854</v>
      </c>
    </row>
    <row r="341" spans="1:9" ht="12.75">
      <c r="A341">
        <v>1989</v>
      </c>
      <c r="B341">
        <v>5</v>
      </c>
      <c r="C341" t="s">
        <v>9</v>
      </c>
      <c r="D341">
        <v>267</v>
      </c>
      <c r="E341">
        <v>3.923</v>
      </c>
      <c r="F341">
        <v>4093</v>
      </c>
      <c r="G341">
        <v>0.0189</v>
      </c>
      <c r="H341">
        <v>0.645</v>
      </c>
      <c r="I341">
        <v>0.912</v>
      </c>
    </row>
    <row r="342" spans="1:9" ht="12.75">
      <c r="A342">
        <v>1989</v>
      </c>
      <c r="B342">
        <v>6</v>
      </c>
      <c r="C342" t="s">
        <v>10</v>
      </c>
      <c r="D342">
        <v>155</v>
      </c>
      <c r="E342">
        <v>3.225</v>
      </c>
      <c r="F342">
        <v>2345</v>
      </c>
      <c r="G342">
        <v>0.022</v>
      </c>
      <c r="H342">
        <v>0.643</v>
      </c>
      <c r="I342">
        <v>0.861</v>
      </c>
    </row>
    <row r="343" spans="1:9" ht="12.75">
      <c r="A343">
        <v>1989</v>
      </c>
      <c r="B343">
        <v>7</v>
      </c>
      <c r="C343" t="s">
        <v>20</v>
      </c>
      <c r="D343">
        <v>2012</v>
      </c>
      <c r="E343">
        <v>2.385</v>
      </c>
      <c r="F343">
        <v>1256</v>
      </c>
      <c r="G343">
        <v>0.0389</v>
      </c>
      <c r="H343">
        <v>0.571</v>
      </c>
      <c r="I343">
        <v>0.667</v>
      </c>
    </row>
    <row r="344" spans="1:9" ht="12.75">
      <c r="A344">
        <v>1989</v>
      </c>
      <c r="B344">
        <v>8</v>
      </c>
      <c r="C344" t="s">
        <v>11</v>
      </c>
      <c r="D344">
        <v>339</v>
      </c>
      <c r="E344">
        <v>1.87</v>
      </c>
      <c r="F344">
        <v>1344</v>
      </c>
      <c r="G344">
        <v>0.0182</v>
      </c>
      <c r="H344">
        <v>0.641</v>
      </c>
      <c r="I344">
        <v>0.82</v>
      </c>
    </row>
    <row r="345" spans="1:9" ht="12.75">
      <c r="A345">
        <v>1989</v>
      </c>
      <c r="B345">
        <v>9</v>
      </c>
      <c r="C345" t="s">
        <v>12</v>
      </c>
      <c r="D345">
        <v>501</v>
      </c>
      <c r="E345">
        <v>2.31</v>
      </c>
      <c r="F345">
        <v>1847</v>
      </c>
      <c r="G345">
        <v>0.005</v>
      </c>
      <c r="H345">
        <v>0.808</v>
      </c>
      <c r="I345">
        <v>0.825</v>
      </c>
    </row>
    <row r="346" spans="1:9" ht="12.75">
      <c r="A346">
        <v>1989</v>
      </c>
      <c r="B346">
        <v>10</v>
      </c>
      <c r="C346" t="s">
        <v>13</v>
      </c>
      <c r="D346">
        <v>645</v>
      </c>
      <c r="E346">
        <v>4.87</v>
      </c>
      <c r="F346">
        <v>3402</v>
      </c>
      <c r="G346">
        <v>0.0009</v>
      </c>
      <c r="H346">
        <v>1.051</v>
      </c>
      <c r="I346">
        <v>0.756</v>
      </c>
    </row>
    <row r="347" spans="1:9" ht="12.75">
      <c r="A347">
        <v>1989</v>
      </c>
      <c r="B347">
        <v>11</v>
      </c>
      <c r="C347" t="s">
        <v>14</v>
      </c>
      <c r="D347">
        <v>738</v>
      </c>
      <c r="E347">
        <v>6.435</v>
      </c>
      <c r="F347">
        <v>5002</v>
      </c>
      <c r="G347">
        <v>0.0118</v>
      </c>
      <c r="H347">
        <v>0.728</v>
      </c>
      <c r="I347">
        <v>0.655</v>
      </c>
    </row>
    <row r="348" spans="1:9" ht="12.75">
      <c r="A348">
        <v>1989</v>
      </c>
      <c r="B348">
        <v>12</v>
      </c>
      <c r="C348" t="s">
        <v>15</v>
      </c>
      <c r="D348">
        <v>560</v>
      </c>
      <c r="E348">
        <v>7.502</v>
      </c>
      <c r="F348">
        <v>7431</v>
      </c>
      <c r="G348">
        <v>0.0128</v>
      </c>
      <c r="H348">
        <v>0.714</v>
      </c>
      <c r="I348">
        <v>0.626</v>
      </c>
    </row>
    <row r="349" spans="1:9" ht="12.75">
      <c r="A349">
        <v>1989</v>
      </c>
      <c r="B349">
        <v>13</v>
      </c>
      <c r="C349" t="s">
        <v>16</v>
      </c>
      <c r="D349">
        <v>173</v>
      </c>
      <c r="E349">
        <v>10.995</v>
      </c>
      <c r="F349">
        <v>8398</v>
      </c>
      <c r="G349">
        <v>0.0095</v>
      </c>
      <c r="H349">
        <v>0.779</v>
      </c>
      <c r="I349">
        <v>0.552</v>
      </c>
    </row>
    <row r="350" spans="1:9" ht="12.75">
      <c r="A350">
        <v>1989</v>
      </c>
      <c r="B350">
        <v>14</v>
      </c>
      <c r="C350" t="s">
        <v>17</v>
      </c>
      <c r="D350">
        <v>114</v>
      </c>
      <c r="E350">
        <v>11.877</v>
      </c>
      <c r="F350">
        <v>9533</v>
      </c>
      <c r="G350">
        <v>0.0029</v>
      </c>
      <c r="H350">
        <v>0.908</v>
      </c>
      <c r="I350">
        <v>0.717</v>
      </c>
    </row>
    <row r="351" spans="1:9" ht="12.75">
      <c r="A351">
        <v>1989</v>
      </c>
      <c r="B351">
        <v>15</v>
      </c>
      <c r="C351" t="s">
        <v>18</v>
      </c>
      <c r="D351">
        <v>673</v>
      </c>
      <c r="E351">
        <v>3.872</v>
      </c>
      <c r="F351">
        <v>3378</v>
      </c>
      <c r="G351">
        <v>0.0068</v>
      </c>
      <c r="H351">
        <v>0.775</v>
      </c>
      <c r="I351">
        <v>0.823</v>
      </c>
    </row>
    <row r="352" spans="1:9" ht="12.75">
      <c r="A352">
        <v>1989</v>
      </c>
      <c r="B352">
        <v>16</v>
      </c>
      <c r="C352" t="s">
        <v>21</v>
      </c>
      <c r="D352">
        <v>814</v>
      </c>
      <c r="E352">
        <v>9.24</v>
      </c>
      <c r="F352">
        <v>8041</v>
      </c>
      <c r="G352">
        <v>0.00024</v>
      </c>
      <c r="H352">
        <v>0.907</v>
      </c>
      <c r="I352">
        <v>0.767</v>
      </c>
    </row>
    <row r="353" spans="1:9" ht="12.75">
      <c r="A353">
        <v>1989</v>
      </c>
      <c r="B353">
        <v>17</v>
      </c>
      <c r="C353" t="s">
        <v>22</v>
      </c>
      <c r="D353">
        <v>211</v>
      </c>
      <c r="E353">
        <v>8.863</v>
      </c>
      <c r="F353">
        <v>11026</v>
      </c>
      <c r="G353">
        <v>1.3</v>
      </c>
      <c r="H353">
        <v>0.202</v>
      </c>
      <c r="I353">
        <v>0.174</v>
      </c>
    </row>
    <row r="354" spans="1:9" ht="12.75">
      <c r="A354">
        <v>1989</v>
      </c>
      <c r="B354">
        <v>18</v>
      </c>
      <c r="C354" t="s">
        <v>23</v>
      </c>
      <c r="D354">
        <v>63</v>
      </c>
      <c r="E354">
        <v>9.319</v>
      </c>
      <c r="F354">
        <v>10529</v>
      </c>
      <c r="G354">
        <v>0.0673</v>
      </c>
      <c r="H354">
        <v>0.532</v>
      </c>
      <c r="I354">
        <v>0.742</v>
      </c>
    </row>
    <row r="357" spans="1:9" ht="12.75">
      <c r="A357">
        <v>1990</v>
      </c>
      <c r="D357" t="s">
        <v>0</v>
      </c>
      <c r="E357" t="s">
        <v>1</v>
      </c>
      <c r="F357" t="s">
        <v>2</v>
      </c>
      <c r="G357" t="s">
        <v>32</v>
      </c>
      <c r="H357" t="s">
        <v>33</v>
      </c>
      <c r="I357" t="s">
        <v>5</v>
      </c>
    </row>
    <row r="358" spans="1:9" ht="12.75">
      <c r="A358">
        <v>1990</v>
      </c>
      <c r="B358">
        <v>1</v>
      </c>
      <c r="C358" t="s">
        <v>6</v>
      </c>
      <c r="D358">
        <v>8025</v>
      </c>
      <c r="E358">
        <v>5.023</v>
      </c>
      <c r="F358">
        <v>3908</v>
      </c>
      <c r="G358">
        <v>0.018</v>
      </c>
      <c r="H358">
        <v>0.682</v>
      </c>
      <c r="I358">
        <v>0.841</v>
      </c>
    </row>
    <row r="359" spans="1:9" ht="12.75">
      <c r="A359">
        <v>1990</v>
      </c>
      <c r="B359">
        <v>2</v>
      </c>
      <c r="C359" t="s">
        <v>7</v>
      </c>
      <c r="D359">
        <v>190</v>
      </c>
      <c r="E359">
        <v>2.759</v>
      </c>
      <c r="F359">
        <v>2709</v>
      </c>
      <c r="G359">
        <v>0.018</v>
      </c>
      <c r="H359">
        <v>0.637</v>
      </c>
      <c r="I359">
        <v>0.77</v>
      </c>
    </row>
    <row r="360" spans="1:9" ht="12.75">
      <c r="A360">
        <v>1990</v>
      </c>
      <c r="B360">
        <v>3</v>
      </c>
      <c r="C360" t="s">
        <v>8</v>
      </c>
      <c r="D360">
        <v>220</v>
      </c>
      <c r="E360">
        <v>1.548</v>
      </c>
      <c r="F360">
        <v>834</v>
      </c>
      <c r="G360">
        <v>0.044</v>
      </c>
      <c r="H360">
        <v>0.531</v>
      </c>
      <c r="I360">
        <v>0.798</v>
      </c>
    </row>
    <row r="361" spans="1:9" ht="12.75">
      <c r="A361">
        <v>1990</v>
      </c>
      <c r="B361">
        <v>4</v>
      </c>
      <c r="C361" t="s">
        <v>19</v>
      </c>
      <c r="D361">
        <v>172</v>
      </c>
      <c r="E361">
        <v>1.523</v>
      </c>
      <c r="F361">
        <v>1987</v>
      </c>
      <c r="G361">
        <v>0.103</v>
      </c>
      <c r="H361">
        <v>0.359</v>
      </c>
      <c r="I361">
        <v>0.817</v>
      </c>
    </row>
    <row r="362" spans="1:9" ht="12.75">
      <c r="A362">
        <v>1990</v>
      </c>
      <c r="B362">
        <v>5</v>
      </c>
      <c r="C362" t="s">
        <v>9</v>
      </c>
      <c r="D362">
        <v>285</v>
      </c>
      <c r="E362">
        <v>4.014</v>
      </c>
      <c r="F362">
        <v>4232</v>
      </c>
      <c r="G362">
        <v>0.016</v>
      </c>
      <c r="H362">
        <v>0.663</v>
      </c>
      <c r="I362">
        <v>0.903</v>
      </c>
    </row>
    <row r="363" spans="1:9" ht="12.75">
      <c r="A363">
        <v>1990</v>
      </c>
      <c r="B363">
        <v>6</v>
      </c>
      <c r="C363" t="s">
        <v>10</v>
      </c>
      <c r="D363">
        <v>159</v>
      </c>
      <c r="E363">
        <v>2.768</v>
      </c>
      <c r="F363">
        <v>2326</v>
      </c>
      <c r="G363">
        <v>0.01</v>
      </c>
      <c r="H363">
        <v>0.723</v>
      </c>
      <c r="I363">
        <v>0.85</v>
      </c>
    </row>
    <row r="364" spans="1:9" ht="12.75">
      <c r="A364">
        <v>1990</v>
      </c>
      <c r="B364">
        <v>7</v>
      </c>
      <c r="C364" t="s">
        <v>20</v>
      </c>
      <c r="D364">
        <v>2077</v>
      </c>
      <c r="E364">
        <v>2.832</v>
      </c>
      <c r="F364">
        <v>1253</v>
      </c>
      <c r="G364">
        <v>0.054</v>
      </c>
      <c r="H364">
        <v>0.548</v>
      </c>
      <c r="I364">
        <v>0.644</v>
      </c>
    </row>
    <row r="365" spans="1:9" ht="12.75">
      <c r="A365">
        <v>1990</v>
      </c>
      <c r="B365">
        <v>8</v>
      </c>
      <c r="C365" t="s">
        <v>11</v>
      </c>
      <c r="D365">
        <v>341</v>
      </c>
      <c r="E365">
        <v>1.897</v>
      </c>
      <c r="F365">
        <v>1346</v>
      </c>
      <c r="G365">
        <v>0.018</v>
      </c>
      <c r="H365">
        <v>0.647</v>
      </c>
      <c r="I365">
        <v>0.806</v>
      </c>
    </row>
    <row r="366" spans="1:9" ht="12.75">
      <c r="A366">
        <v>1990</v>
      </c>
      <c r="B366">
        <v>9</v>
      </c>
      <c r="C366" t="s">
        <v>12</v>
      </c>
      <c r="D366">
        <v>502</v>
      </c>
      <c r="E366">
        <v>2.55</v>
      </c>
      <c r="F366">
        <v>1841</v>
      </c>
      <c r="G366">
        <v>0.005</v>
      </c>
      <c r="H366">
        <v>0.821</v>
      </c>
      <c r="I366">
        <v>0.84</v>
      </c>
    </row>
    <row r="367" spans="1:9" ht="12.75">
      <c r="A367">
        <v>1990</v>
      </c>
      <c r="B367">
        <v>10</v>
      </c>
      <c r="C367" t="s">
        <v>13</v>
      </c>
      <c r="D367">
        <v>636</v>
      </c>
      <c r="E367">
        <v>5.328</v>
      </c>
      <c r="F367">
        <v>3389</v>
      </c>
      <c r="G367">
        <v>0.001</v>
      </c>
      <c r="H367">
        <v>1.025</v>
      </c>
      <c r="I367">
        <v>0.711</v>
      </c>
    </row>
    <row r="368" spans="1:9" ht="12.75">
      <c r="A368">
        <v>1990</v>
      </c>
      <c r="B368">
        <v>11</v>
      </c>
      <c r="C368" t="s">
        <v>14</v>
      </c>
      <c r="D368">
        <v>747</v>
      </c>
      <c r="E368">
        <v>7.426</v>
      </c>
      <c r="F368">
        <v>4970</v>
      </c>
      <c r="G368">
        <v>0.009</v>
      </c>
      <c r="H368">
        <v>0.78</v>
      </c>
      <c r="I368">
        <v>0.692</v>
      </c>
    </row>
    <row r="369" spans="1:9" ht="12.75">
      <c r="A369">
        <v>1990</v>
      </c>
      <c r="B369">
        <v>12</v>
      </c>
      <c r="C369" t="s">
        <v>15</v>
      </c>
      <c r="D369">
        <v>572</v>
      </c>
      <c r="E369">
        <v>7.7</v>
      </c>
      <c r="F369">
        <v>7374</v>
      </c>
      <c r="G369">
        <v>0.051</v>
      </c>
      <c r="H369">
        <v>0.56</v>
      </c>
      <c r="I369">
        <v>0.388</v>
      </c>
    </row>
    <row r="370" spans="1:9" ht="12.75">
      <c r="A370">
        <v>1990</v>
      </c>
      <c r="B370">
        <v>13</v>
      </c>
      <c r="C370" t="s">
        <v>16</v>
      </c>
      <c r="D370">
        <v>187</v>
      </c>
      <c r="E370">
        <v>11.613</v>
      </c>
      <c r="F370">
        <v>8303</v>
      </c>
      <c r="G370">
        <v>0.086</v>
      </c>
      <c r="H370">
        <v>0.539</v>
      </c>
      <c r="I370">
        <v>0.311</v>
      </c>
    </row>
    <row r="371" spans="1:9" ht="12.75">
      <c r="A371">
        <v>1990</v>
      </c>
      <c r="B371">
        <v>14</v>
      </c>
      <c r="C371" t="s">
        <v>17</v>
      </c>
      <c r="D371">
        <v>117</v>
      </c>
      <c r="E371">
        <v>13.606</v>
      </c>
      <c r="F371">
        <v>9790</v>
      </c>
      <c r="G371">
        <v>0.001</v>
      </c>
      <c r="H371">
        <v>0.995</v>
      </c>
      <c r="I371">
        <v>0.643</v>
      </c>
    </row>
    <row r="372" spans="1:9" ht="12.75">
      <c r="A372">
        <v>1990</v>
      </c>
      <c r="B372">
        <v>15</v>
      </c>
      <c r="C372" t="s">
        <v>18</v>
      </c>
      <c r="D372">
        <v>704</v>
      </c>
      <c r="E372">
        <v>3.714</v>
      </c>
      <c r="F372">
        <v>3271</v>
      </c>
      <c r="G372">
        <v>0.008</v>
      </c>
      <c r="H372">
        <v>0.764</v>
      </c>
      <c r="I372">
        <v>0.851</v>
      </c>
    </row>
    <row r="373" spans="1:9" ht="12.75">
      <c r="A373">
        <v>1990</v>
      </c>
      <c r="B373">
        <v>16</v>
      </c>
      <c r="C373" t="s">
        <v>21</v>
      </c>
      <c r="D373">
        <v>821</v>
      </c>
      <c r="E373">
        <v>9.003</v>
      </c>
      <c r="F373">
        <v>792</v>
      </c>
      <c r="G373">
        <v>0.003</v>
      </c>
      <c r="H373">
        <v>0.871</v>
      </c>
      <c r="I373">
        <v>0.758</v>
      </c>
    </row>
    <row r="374" spans="1:9" ht="12.75">
      <c r="A374">
        <v>1990</v>
      </c>
      <c r="B374">
        <v>17</v>
      </c>
      <c r="C374" t="s">
        <v>22</v>
      </c>
      <c r="D374">
        <v>233</v>
      </c>
      <c r="E374">
        <v>8.903</v>
      </c>
      <c r="F374">
        <v>11235</v>
      </c>
      <c r="G374">
        <v>0.889</v>
      </c>
      <c r="H374">
        <v>0.243</v>
      </c>
      <c r="I374">
        <v>0.221</v>
      </c>
    </row>
    <row r="375" spans="1:9" ht="12.75">
      <c r="A375">
        <v>1990</v>
      </c>
      <c r="B375">
        <v>18</v>
      </c>
      <c r="C375" t="s">
        <v>23</v>
      </c>
      <c r="D375">
        <v>62</v>
      </c>
      <c r="E375">
        <v>9.783</v>
      </c>
      <c r="F375">
        <v>10625</v>
      </c>
      <c r="G375">
        <v>0.097</v>
      </c>
      <c r="H375">
        <v>0.497</v>
      </c>
      <c r="I375">
        <v>0.674</v>
      </c>
    </row>
    <row r="378" spans="3:9" ht="12.75">
      <c r="C378">
        <v>1991</v>
      </c>
      <c r="D378" t="s">
        <v>0</v>
      </c>
      <c r="E378" t="s">
        <v>24</v>
      </c>
      <c r="F378" t="s">
        <v>25</v>
      </c>
      <c r="G378" t="s">
        <v>3</v>
      </c>
      <c r="H378" t="s">
        <v>4</v>
      </c>
      <c r="I378" t="s">
        <v>5</v>
      </c>
    </row>
    <row r="379" spans="1:9" ht="12.75">
      <c r="A379">
        <v>1991</v>
      </c>
      <c r="B379">
        <v>1</v>
      </c>
      <c r="C379" t="s">
        <v>6</v>
      </c>
      <c r="D379">
        <v>7645</v>
      </c>
      <c r="E379">
        <v>5.23</v>
      </c>
      <c r="F379">
        <v>3903</v>
      </c>
      <c r="G379">
        <v>0.019</v>
      </c>
      <c r="H379">
        <v>0.676</v>
      </c>
      <c r="I379">
        <v>0.847</v>
      </c>
    </row>
    <row r="380" spans="1:9" ht="12.75">
      <c r="A380">
        <v>1991</v>
      </c>
      <c r="B380">
        <v>2</v>
      </c>
      <c r="C380" t="s">
        <v>7</v>
      </c>
      <c r="D380">
        <v>170</v>
      </c>
      <c r="E380">
        <v>3.105</v>
      </c>
      <c r="F380">
        <v>2591</v>
      </c>
      <c r="G380">
        <v>0.029</v>
      </c>
      <c r="H380">
        <v>0.592</v>
      </c>
      <c r="I380">
        <v>0.754</v>
      </c>
    </row>
    <row r="381" spans="1:9" ht="12.75">
      <c r="A381">
        <v>1991</v>
      </c>
      <c r="B381">
        <v>3</v>
      </c>
      <c r="C381" t="s">
        <v>8</v>
      </c>
      <c r="D381">
        <v>216</v>
      </c>
      <c r="E381">
        <v>1.72</v>
      </c>
      <c r="F381">
        <v>813</v>
      </c>
      <c r="G381">
        <v>0.045</v>
      </c>
      <c r="H381">
        <v>0.547</v>
      </c>
      <c r="I381">
        <v>0.816</v>
      </c>
    </row>
    <row r="382" spans="1:9" ht="12.75">
      <c r="A382">
        <v>1991</v>
      </c>
      <c r="B382">
        <v>4</v>
      </c>
      <c r="C382" t="s">
        <v>19</v>
      </c>
      <c r="D382">
        <v>172</v>
      </c>
      <c r="E382">
        <v>1.684</v>
      </c>
      <c r="F382">
        <v>2098</v>
      </c>
      <c r="G382">
        <v>0.098</v>
      </c>
      <c r="H382">
        <v>0.375</v>
      </c>
      <c r="I382">
        <v>0.799</v>
      </c>
    </row>
    <row r="383" spans="1:9" ht="12.75">
      <c r="A383">
        <v>1991</v>
      </c>
      <c r="B383">
        <v>5</v>
      </c>
      <c r="C383" t="s">
        <v>9</v>
      </c>
      <c r="D383">
        <v>310</v>
      </c>
      <c r="E383">
        <v>4.863</v>
      </c>
      <c r="F383">
        <v>4527</v>
      </c>
      <c r="G383">
        <v>0.018</v>
      </c>
      <c r="H383">
        <v>0.668</v>
      </c>
      <c r="I383">
        <v>0.916</v>
      </c>
    </row>
    <row r="384" spans="1:9" ht="12.75">
      <c r="A384">
        <v>1991</v>
      </c>
      <c r="B384">
        <v>6</v>
      </c>
      <c r="C384" t="s">
        <v>10</v>
      </c>
      <c r="D384">
        <v>165</v>
      </c>
      <c r="E384">
        <v>3.14</v>
      </c>
      <c r="F384">
        <v>2346</v>
      </c>
      <c r="G384">
        <v>0.01</v>
      </c>
      <c r="H384">
        <v>0.736</v>
      </c>
      <c r="I384">
        <v>0.852</v>
      </c>
    </row>
    <row r="385" spans="1:9" ht="12.75">
      <c r="A385">
        <v>1991</v>
      </c>
      <c r="B385">
        <v>7</v>
      </c>
      <c r="C385" t="s">
        <v>20</v>
      </c>
      <c r="D385">
        <v>1954</v>
      </c>
      <c r="E385">
        <v>2.878</v>
      </c>
      <c r="F385">
        <v>1218</v>
      </c>
      <c r="G385">
        <v>0.043</v>
      </c>
      <c r="H385">
        <v>0.588</v>
      </c>
      <c r="I385">
        <v>0.69</v>
      </c>
    </row>
    <row r="386" spans="1:9" ht="12.75">
      <c r="A386">
        <v>1991</v>
      </c>
      <c r="B386">
        <v>8</v>
      </c>
      <c r="C386" t="s">
        <v>11</v>
      </c>
      <c r="D386">
        <v>299</v>
      </c>
      <c r="E386">
        <v>2.046</v>
      </c>
      <c r="F386">
        <v>1332</v>
      </c>
      <c r="G386">
        <v>0.02</v>
      </c>
      <c r="H386">
        <v>0.641</v>
      </c>
      <c r="I386">
        <v>0.825</v>
      </c>
    </row>
    <row r="387" spans="1:9" ht="12.75">
      <c r="A387">
        <v>1991</v>
      </c>
      <c r="B387">
        <v>9</v>
      </c>
      <c r="C387" t="s">
        <v>12</v>
      </c>
      <c r="D387">
        <v>488</v>
      </c>
      <c r="E387">
        <v>2.671</v>
      </c>
      <c r="F387">
        <v>1825</v>
      </c>
      <c r="G387">
        <v>0.008</v>
      </c>
      <c r="H387">
        <v>0.773</v>
      </c>
      <c r="I387">
        <v>0.792</v>
      </c>
    </row>
    <row r="388" spans="1:9" ht="12.75">
      <c r="A388">
        <v>1991</v>
      </c>
      <c r="B388">
        <v>10</v>
      </c>
      <c r="C388" t="s">
        <v>13</v>
      </c>
      <c r="D388">
        <v>534</v>
      </c>
      <c r="E388">
        <v>5.583</v>
      </c>
      <c r="F388">
        <v>3364</v>
      </c>
      <c r="G388">
        <v>0.002</v>
      </c>
      <c r="H388">
        <v>0.965</v>
      </c>
      <c r="I388">
        <v>0.726</v>
      </c>
    </row>
    <row r="389" spans="1:9" ht="12.75">
      <c r="A389">
        <v>1991</v>
      </c>
      <c r="B389">
        <v>11</v>
      </c>
      <c r="C389" t="s">
        <v>14</v>
      </c>
      <c r="D389">
        <v>694</v>
      </c>
      <c r="E389">
        <v>7.33</v>
      </c>
      <c r="F389">
        <v>4932</v>
      </c>
      <c r="G389">
        <v>0.012</v>
      </c>
      <c r="H389">
        <v>0.746</v>
      </c>
      <c r="I389">
        <v>0.699</v>
      </c>
    </row>
    <row r="390" spans="1:9" ht="12.75">
      <c r="A390">
        <v>1991</v>
      </c>
      <c r="B390">
        <v>12</v>
      </c>
      <c r="C390" t="s">
        <v>15</v>
      </c>
      <c r="D390">
        <v>511</v>
      </c>
      <c r="E390">
        <v>7.964</v>
      </c>
      <c r="F390">
        <v>7175</v>
      </c>
      <c r="G390">
        <v>0.062</v>
      </c>
      <c r="H390">
        <v>0.543</v>
      </c>
      <c r="I390">
        <v>0.359</v>
      </c>
    </row>
    <row r="391" spans="1:9" ht="12.75">
      <c r="A391">
        <v>1991</v>
      </c>
      <c r="B391">
        <v>13</v>
      </c>
      <c r="C391" t="s">
        <v>16</v>
      </c>
      <c r="D391">
        <v>187</v>
      </c>
      <c r="E391">
        <v>11.515</v>
      </c>
      <c r="F391">
        <v>8271</v>
      </c>
      <c r="G391">
        <v>0.034</v>
      </c>
      <c r="H391">
        <v>0.641</v>
      </c>
      <c r="I391">
        <v>0.323</v>
      </c>
    </row>
    <row r="392" spans="1:9" ht="12.75">
      <c r="A392">
        <v>1991</v>
      </c>
      <c r="B392">
        <v>14</v>
      </c>
      <c r="C392" t="s">
        <v>17</v>
      </c>
      <c r="D392">
        <v>112</v>
      </c>
      <c r="E392">
        <v>13.292</v>
      </c>
      <c r="F392">
        <v>9845</v>
      </c>
      <c r="G392">
        <v>0.037</v>
      </c>
      <c r="H392">
        <v>0.637</v>
      </c>
      <c r="I392">
        <v>0.468</v>
      </c>
    </row>
    <row r="393" spans="1:9" ht="12.75">
      <c r="A393">
        <v>1991</v>
      </c>
      <c r="B393">
        <v>15</v>
      </c>
      <c r="C393" t="s">
        <v>18</v>
      </c>
      <c r="D393">
        <v>739</v>
      </c>
      <c r="E393">
        <v>4.169</v>
      </c>
      <c r="F393">
        <v>3360</v>
      </c>
      <c r="G393">
        <v>0.01</v>
      </c>
      <c r="H393">
        <v>0.734</v>
      </c>
      <c r="I393">
        <v>0.8</v>
      </c>
    </row>
    <row r="394" spans="1:9" ht="12.75">
      <c r="A394">
        <v>1991</v>
      </c>
      <c r="B394">
        <v>16</v>
      </c>
      <c r="C394" t="s">
        <v>21</v>
      </c>
      <c r="D394">
        <v>820</v>
      </c>
      <c r="E394">
        <v>9.374</v>
      </c>
      <c r="F394">
        <v>7864</v>
      </c>
      <c r="G394">
        <v>0.004</v>
      </c>
      <c r="H394">
        <v>0.868</v>
      </c>
      <c r="I394">
        <v>0.742</v>
      </c>
    </row>
    <row r="395" spans="1:9" ht="12.75">
      <c r="A395">
        <v>1991</v>
      </c>
      <c r="B395">
        <v>17</v>
      </c>
      <c r="C395" t="s">
        <v>22</v>
      </c>
      <c r="D395">
        <v>227</v>
      </c>
      <c r="E395">
        <v>9.712</v>
      </c>
      <c r="F395">
        <v>10991</v>
      </c>
      <c r="G395">
        <v>1.068</v>
      </c>
      <c r="H395">
        <v>0.233</v>
      </c>
      <c r="I395">
        <v>0.197</v>
      </c>
    </row>
    <row r="396" spans="1:9" ht="12.75">
      <c r="A396">
        <v>1991</v>
      </c>
      <c r="B396">
        <v>18</v>
      </c>
      <c r="C396" t="s">
        <v>23</v>
      </c>
      <c r="D396">
        <v>47</v>
      </c>
      <c r="E396">
        <v>10.157</v>
      </c>
      <c r="F396">
        <v>9427</v>
      </c>
      <c r="G396">
        <v>0.024</v>
      </c>
      <c r="H396">
        <v>0.657</v>
      </c>
      <c r="I396">
        <v>0.657</v>
      </c>
    </row>
    <row r="399" spans="1:9" ht="12.75">
      <c r="A399">
        <v>1992</v>
      </c>
      <c r="D399" t="s">
        <v>0</v>
      </c>
      <c r="E399" t="s">
        <v>1</v>
      </c>
      <c r="F399" t="s">
        <v>2</v>
      </c>
      <c r="G399" t="s">
        <v>32</v>
      </c>
      <c r="H399" t="s">
        <v>33</v>
      </c>
      <c r="I399" t="s">
        <v>5</v>
      </c>
    </row>
    <row r="400" spans="1:9" ht="12.75">
      <c r="A400">
        <v>1992</v>
      </c>
      <c r="B400">
        <v>1</v>
      </c>
      <c r="C400" t="s">
        <v>6</v>
      </c>
      <c r="D400">
        <v>5368</v>
      </c>
      <c r="E400">
        <v>6.662</v>
      </c>
      <c r="F400">
        <v>4986</v>
      </c>
      <c r="G400">
        <v>0.014</v>
      </c>
      <c r="H400">
        <v>0.718</v>
      </c>
      <c r="I400">
        <v>0.822</v>
      </c>
    </row>
    <row r="401" spans="1:9" ht="12.75">
      <c r="A401">
        <v>1992</v>
      </c>
      <c r="B401">
        <v>2</v>
      </c>
      <c r="C401" t="s">
        <v>7</v>
      </c>
      <c r="D401">
        <v>161</v>
      </c>
      <c r="E401">
        <v>3.039</v>
      </c>
      <c r="F401">
        <v>2477</v>
      </c>
      <c r="G401">
        <v>0.029</v>
      </c>
      <c r="H401">
        <v>0.593</v>
      </c>
      <c r="I401">
        <v>0.762</v>
      </c>
    </row>
    <row r="402" spans="1:9" ht="12.75">
      <c r="A402">
        <v>1992</v>
      </c>
      <c r="B402">
        <v>3</v>
      </c>
      <c r="C402" t="s">
        <v>8</v>
      </c>
      <c r="D402">
        <v>109</v>
      </c>
      <c r="E402">
        <v>1.555</v>
      </c>
      <c r="F402">
        <v>807</v>
      </c>
      <c r="G402">
        <v>0.039</v>
      </c>
      <c r="H402">
        <v>0.551</v>
      </c>
      <c r="I402">
        <v>0.77</v>
      </c>
    </row>
    <row r="403" spans="1:9" ht="12.75">
      <c r="A403">
        <v>1992</v>
      </c>
      <c r="B403">
        <v>4</v>
      </c>
      <c r="C403" t="s">
        <v>19</v>
      </c>
      <c r="D403">
        <v>102</v>
      </c>
      <c r="E403">
        <v>1.69</v>
      </c>
      <c r="F403">
        <v>2182</v>
      </c>
      <c r="G403">
        <v>0.092</v>
      </c>
      <c r="H403">
        <v>0.381</v>
      </c>
      <c r="I403">
        <v>0.763</v>
      </c>
    </row>
    <row r="404" spans="1:9" ht="12.75">
      <c r="A404">
        <v>1992</v>
      </c>
      <c r="B404">
        <v>5</v>
      </c>
      <c r="C404" t="s">
        <v>9</v>
      </c>
      <c r="D404">
        <v>251</v>
      </c>
      <c r="E404">
        <v>4.966</v>
      </c>
      <c r="F404">
        <v>4703</v>
      </c>
      <c r="G404">
        <v>0.016</v>
      </c>
      <c r="H404">
        <v>0.683</v>
      </c>
      <c r="I404">
        <v>0.911</v>
      </c>
    </row>
    <row r="405" spans="1:9" ht="12.75">
      <c r="A405">
        <v>1992</v>
      </c>
      <c r="B405">
        <v>6</v>
      </c>
      <c r="C405" t="s">
        <v>10</v>
      </c>
      <c r="D405">
        <v>137</v>
      </c>
      <c r="E405">
        <v>3.209</v>
      </c>
      <c r="F405">
        <v>2409</v>
      </c>
      <c r="G405">
        <v>0.011</v>
      </c>
      <c r="H405">
        <v>0.732</v>
      </c>
      <c r="I405">
        <v>0.843</v>
      </c>
    </row>
    <row r="406" spans="1:9" ht="12.75">
      <c r="A406">
        <v>1992</v>
      </c>
      <c r="B406">
        <v>7</v>
      </c>
      <c r="C406" t="s">
        <v>20</v>
      </c>
      <c r="D406">
        <v>502</v>
      </c>
      <c r="E406">
        <v>3.401</v>
      </c>
      <c r="F406">
        <v>1239</v>
      </c>
      <c r="G406">
        <v>0.042</v>
      </c>
      <c r="H406">
        <v>0.613</v>
      </c>
      <c r="I406">
        <v>0.739</v>
      </c>
    </row>
    <row r="407" spans="1:9" ht="12.75">
      <c r="A407">
        <v>1992</v>
      </c>
      <c r="B407">
        <v>8</v>
      </c>
      <c r="C407" t="s">
        <v>11</v>
      </c>
      <c r="D407">
        <v>203</v>
      </c>
      <c r="E407">
        <v>1.912</v>
      </c>
      <c r="F407">
        <v>1314</v>
      </c>
      <c r="G407">
        <v>0.042</v>
      </c>
      <c r="H407">
        <v>0.525</v>
      </c>
      <c r="I407">
        <v>0.654</v>
      </c>
    </row>
    <row r="408" spans="1:9" ht="12.75">
      <c r="A408">
        <v>1992</v>
      </c>
      <c r="B408">
        <v>9</v>
      </c>
      <c r="C408" t="s">
        <v>12</v>
      </c>
      <c r="D408">
        <v>349</v>
      </c>
      <c r="E408">
        <v>2.965</v>
      </c>
      <c r="F408">
        <v>1793</v>
      </c>
      <c r="G408">
        <v>0.01</v>
      </c>
      <c r="H408">
        <v>0.755</v>
      </c>
      <c r="I408">
        <v>0.772</v>
      </c>
    </row>
    <row r="409" spans="1:9" ht="12.75">
      <c r="A409">
        <v>1992</v>
      </c>
      <c r="B409">
        <v>10</v>
      </c>
      <c r="C409" t="s">
        <v>13</v>
      </c>
      <c r="D409">
        <v>402</v>
      </c>
      <c r="E409">
        <v>6.632</v>
      </c>
      <c r="F409">
        <v>3684</v>
      </c>
      <c r="G409">
        <v>0.003</v>
      </c>
      <c r="H409">
        <v>0.913</v>
      </c>
      <c r="I409">
        <v>0.566</v>
      </c>
    </row>
    <row r="410" spans="1:9" ht="12.75">
      <c r="A410">
        <v>1992</v>
      </c>
      <c r="B410">
        <v>11</v>
      </c>
      <c r="C410" t="s">
        <v>14</v>
      </c>
      <c r="D410">
        <v>488</v>
      </c>
      <c r="E410">
        <v>9.419</v>
      </c>
      <c r="F410">
        <v>5559</v>
      </c>
      <c r="G410">
        <v>0.014</v>
      </c>
      <c r="H410">
        <v>0.74</v>
      </c>
      <c r="I410">
        <v>0.536</v>
      </c>
    </row>
    <row r="411" spans="1:9" ht="12.75">
      <c r="A411">
        <v>1992</v>
      </c>
      <c r="B411">
        <v>12</v>
      </c>
      <c r="C411" t="s">
        <v>15</v>
      </c>
      <c r="D411">
        <v>535</v>
      </c>
      <c r="E411">
        <v>8.224</v>
      </c>
      <c r="F411">
        <v>7215</v>
      </c>
      <c r="G411">
        <v>0.172</v>
      </c>
      <c r="H411">
        <v>0.431</v>
      </c>
      <c r="I411">
        <v>0.297</v>
      </c>
    </row>
    <row r="412" spans="1:9" ht="12.75">
      <c r="A412">
        <v>1992</v>
      </c>
      <c r="B412">
        <v>13</v>
      </c>
      <c r="C412" t="s">
        <v>16</v>
      </c>
      <c r="D412">
        <v>202</v>
      </c>
      <c r="E412">
        <v>12.167</v>
      </c>
      <c r="F412">
        <v>8152</v>
      </c>
      <c r="G412">
        <v>0.213</v>
      </c>
      <c r="H412">
        <v>0.444</v>
      </c>
      <c r="I412">
        <v>0.246</v>
      </c>
    </row>
    <row r="413" spans="1:9" ht="12.75">
      <c r="A413">
        <v>1992</v>
      </c>
      <c r="B413">
        <v>14</v>
      </c>
      <c r="C413" t="s">
        <v>17</v>
      </c>
      <c r="D413">
        <v>115</v>
      </c>
      <c r="E413">
        <v>14.628</v>
      </c>
      <c r="F413">
        <v>9689</v>
      </c>
      <c r="G413">
        <v>0.03</v>
      </c>
      <c r="H413">
        <v>0.669</v>
      </c>
      <c r="I413">
        <v>0.276</v>
      </c>
    </row>
    <row r="414" spans="1:9" ht="12.75">
      <c r="A414">
        <v>1992</v>
      </c>
      <c r="B414">
        <v>15</v>
      </c>
      <c r="C414" t="s">
        <v>18</v>
      </c>
      <c r="D414">
        <v>699</v>
      </c>
      <c r="E414">
        <v>4.516</v>
      </c>
      <c r="F414">
        <v>3604</v>
      </c>
      <c r="G414">
        <v>0.013</v>
      </c>
      <c r="H414">
        <v>0.71</v>
      </c>
      <c r="I414">
        <v>0.734</v>
      </c>
    </row>
    <row r="415" spans="1:9" ht="12.75">
      <c r="A415">
        <v>1992</v>
      </c>
      <c r="B415">
        <v>16</v>
      </c>
      <c r="C415" t="s">
        <v>21</v>
      </c>
      <c r="D415">
        <v>825</v>
      </c>
      <c r="E415">
        <v>9.985</v>
      </c>
      <c r="F415">
        <v>7960</v>
      </c>
      <c r="G415">
        <v>0.002</v>
      </c>
      <c r="H415">
        <v>0.921</v>
      </c>
      <c r="I415">
        <v>0.731</v>
      </c>
    </row>
    <row r="416" spans="1:9" ht="12.75">
      <c r="A416">
        <v>1992</v>
      </c>
      <c r="B416">
        <v>17</v>
      </c>
      <c r="C416" t="s">
        <v>22</v>
      </c>
      <c r="D416">
        <v>234</v>
      </c>
      <c r="E416">
        <v>10.271</v>
      </c>
      <c r="F416">
        <v>11198</v>
      </c>
      <c r="G416">
        <v>0.397</v>
      </c>
      <c r="H416">
        <v>0.344</v>
      </c>
      <c r="I416">
        <v>0.284</v>
      </c>
    </row>
    <row r="417" spans="1:9" ht="12.75">
      <c r="A417">
        <v>1992</v>
      </c>
      <c r="B417">
        <v>18</v>
      </c>
      <c r="C417" t="s">
        <v>23</v>
      </c>
      <c r="D417">
        <v>54</v>
      </c>
      <c r="E417">
        <v>9.54</v>
      </c>
      <c r="F417">
        <v>9442</v>
      </c>
      <c r="G417">
        <v>0.046</v>
      </c>
      <c r="H417">
        <v>0.58</v>
      </c>
      <c r="I417">
        <v>0.563</v>
      </c>
    </row>
    <row r="420" spans="1:9" ht="12.75">
      <c r="A420" t="s">
        <v>26</v>
      </c>
      <c r="B420" t="s">
        <v>27</v>
      </c>
      <c r="C420" t="s">
        <v>28</v>
      </c>
      <c r="D420" t="s">
        <v>0</v>
      </c>
      <c r="E420" t="s">
        <v>24</v>
      </c>
      <c r="F420" t="s">
        <v>25</v>
      </c>
      <c r="G420" t="s">
        <v>3</v>
      </c>
      <c r="H420" t="s">
        <v>4</v>
      </c>
      <c r="I420" t="s">
        <v>5</v>
      </c>
    </row>
    <row r="421" spans="1:9" ht="12.75">
      <c r="A421">
        <v>1993</v>
      </c>
      <c r="B421">
        <v>1</v>
      </c>
      <c r="C421" t="s">
        <v>6</v>
      </c>
      <c r="D421">
        <v>4882</v>
      </c>
      <c r="E421">
        <v>6.545</v>
      </c>
      <c r="F421">
        <v>5328</v>
      </c>
      <c r="G421">
        <v>0.014</v>
      </c>
      <c r="H421">
        <v>0.715</v>
      </c>
      <c r="I421">
        <v>0.836</v>
      </c>
    </row>
    <row r="422" spans="1:9" ht="12.75">
      <c r="A422">
        <v>1993</v>
      </c>
      <c r="B422">
        <v>2</v>
      </c>
      <c r="C422" t="s">
        <v>7</v>
      </c>
      <c r="D422">
        <v>123</v>
      </c>
      <c r="E422">
        <v>3.002</v>
      </c>
      <c r="F422">
        <v>2572</v>
      </c>
      <c r="G422">
        <v>0.027</v>
      </c>
      <c r="H422">
        <v>0.598</v>
      </c>
      <c r="I422">
        <v>0.822</v>
      </c>
    </row>
    <row r="423" spans="1:9" ht="12.75">
      <c r="A423">
        <v>1993</v>
      </c>
      <c r="B423">
        <v>3</v>
      </c>
      <c r="C423" t="s">
        <v>8</v>
      </c>
      <c r="D423">
        <v>64</v>
      </c>
      <c r="E423">
        <v>1.558</v>
      </c>
      <c r="F423">
        <v>605</v>
      </c>
      <c r="G423">
        <v>0.031</v>
      </c>
      <c r="H423">
        <v>0.613</v>
      </c>
      <c r="I423">
        <v>0.839</v>
      </c>
    </row>
    <row r="424" spans="1:9" ht="12.75">
      <c r="A424">
        <v>1993</v>
      </c>
      <c r="B424">
        <v>4</v>
      </c>
      <c r="C424" t="s">
        <v>19</v>
      </c>
      <c r="D424">
        <v>77</v>
      </c>
      <c r="E424">
        <v>1.685</v>
      </c>
      <c r="F424">
        <v>2169</v>
      </c>
      <c r="G424">
        <v>0.074</v>
      </c>
      <c r="H424">
        <v>0.412</v>
      </c>
      <c r="I424">
        <v>0.839</v>
      </c>
    </row>
    <row r="425" spans="1:9" ht="12.75">
      <c r="A425">
        <v>1993</v>
      </c>
      <c r="B425">
        <v>5</v>
      </c>
      <c r="C425" t="s">
        <v>9</v>
      </c>
      <c r="D425">
        <v>189</v>
      </c>
      <c r="E425">
        <v>5.704</v>
      </c>
      <c r="F425">
        <v>5559</v>
      </c>
      <c r="G425">
        <v>0.017</v>
      </c>
      <c r="H425">
        <v>0.412</v>
      </c>
      <c r="I425">
        <v>0.839</v>
      </c>
    </row>
    <row r="426" spans="1:9" ht="12.75">
      <c r="A426">
        <v>1993</v>
      </c>
      <c r="B426">
        <v>6</v>
      </c>
      <c r="C426" t="s">
        <v>10</v>
      </c>
      <c r="D426">
        <v>81</v>
      </c>
      <c r="E426">
        <v>3.276</v>
      </c>
      <c r="F426">
        <v>2624</v>
      </c>
      <c r="G426">
        <v>0.009</v>
      </c>
      <c r="H426">
        <v>0.754</v>
      </c>
      <c r="I426">
        <v>0.815</v>
      </c>
    </row>
    <row r="427" spans="1:9" ht="12.75">
      <c r="A427">
        <v>1993</v>
      </c>
      <c r="B427">
        <v>7</v>
      </c>
      <c r="C427" t="s">
        <v>20</v>
      </c>
      <c r="D427">
        <v>428</v>
      </c>
      <c r="E427">
        <v>2.893</v>
      </c>
      <c r="F427">
        <v>1460</v>
      </c>
      <c r="G427">
        <v>0.055</v>
      </c>
      <c r="H427">
        <v>0.54</v>
      </c>
      <c r="I427">
        <v>0.678</v>
      </c>
    </row>
    <row r="428" spans="1:9" ht="12.75">
      <c r="A428">
        <v>1993</v>
      </c>
      <c r="B428">
        <v>8</v>
      </c>
      <c r="C428" t="s">
        <v>11</v>
      </c>
      <c r="D428">
        <v>213</v>
      </c>
      <c r="E428">
        <v>2.071</v>
      </c>
      <c r="F428">
        <v>1321</v>
      </c>
      <c r="G428">
        <v>0.02</v>
      </c>
      <c r="H428">
        <v>0.646</v>
      </c>
      <c r="I428">
        <v>0.822</v>
      </c>
    </row>
    <row r="429" spans="1:9" ht="12.75">
      <c r="A429">
        <v>1993</v>
      </c>
      <c r="B429">
        <v>9</v>
      </c>
      <c r="C429" t="s">
        <v>12</v>
      </c>
      <c r="D429">
        <v>255</v>
      </c>
      <c r="E429">
        <v>2.869</v>
      </c>
      <c r="F429">
        <v>1890</v>
      </c>
      <c r="G429">
        <v>0.006</v>
      </c>
      <c r="H429">
        <v>0.822</v>
      </c>
      <c r="I429">
        <v>0.848</v>
      </c>
    </row>
    <row r="430" spans="1:9" ht="12.75">
      <c r="A430">
        <v>1993</v>
      </c>
      <c r="B430">
        <v>10</v>
      </c>
      <c r="C430" t="s">
        <v>13</v>
      </c>
      <c r="D430">
        <v>377</v>
      </c>
      <c r="E430">
        <v>6.073</v>
      </c>
      <c r="F430">
        <v>3807</v>
      </c>
      <c r="G430">
        <v>0.003</v>
      </c>
      <c r="H430">
        <v>0.907</v>
      </c>
      <c r="I430">
        <v>0.677</v>
      </c>
    </row>
    <row r="431" spans="1:9" ht="12.75">
      <c r="A431">
        <v>1993</v>
      </c>
      <c r="B431">
        <v>11</v>
      </c>
      <c r="C431" t="s">
        <v>14</v>
      </c>
      <c r="D431">
        <v>446</v>
      </c>
      <c r="E431">
        <v>8.428</v>
      </c>
      <c r="F431">
        <v>5908</v>
      </c>
      <c r="G431">
        <v>0.088</v>
      </c>
      <c r="H431">
        <v>0.513</v>
      </c>
      <c r="I431">
        <v>0.354</v>
      </c>
    </row>
    <row r="432" spans="1:9" ht="12.75">
      <c r="A432">
        <v>1993</v>
      </c>
      <c r="B432">
        <v>12</v>
      </c>
      <c r="C432" t="s">
        <v>15</v>
      </c>
      <c r="D432">
        <v>524</v>
      </c>
      <c r="E432">
        <v>7.483</v>
      </c>
      <c r="F432">
        <v>7248</v>
      </c>
      <c r="G432">
        <v>0.076</v>
      </c>
      <c r="H432">
        <v>0.511</v>
      </c>
      <c r="I432">
        <v>0.338</v>
      </c>
    </row>
    <row r="433" spans="1:9" ht="12.75">
      <c r="A433">
        <v>1993</v>
      </c>
      <c r="B433">
        <v>13</v>
      </c>
      <c r="C433" t="s">
        <v>16</v>
      </c>
      <c r="D433">
        <v>179</v>
      </c>
      <c r="E433">
        <v>10.874</v>
      </c>
      <c r="F433">
        <v>7940</v>
      </c>
      <c r="G433">
        <v>0.151</v>
      </c>
      <c r="H433">
        <v>0.47</v>
      </c>
      <c r="I433">
        <v>0.215</v>
      </c>
    </row>
    <row r="434" spans="1:9" ht="12.75">
      <c r="A434">
        <v>1993</v>
      </c>
      <c r="B434">
        <v>14</v>
      </c>
      <c r="C434" t="s">
        <v>17</v>
      </c>
      <c r="D434">
        <v>106</v>
      </c>
      <c r="E434">
        <v>12.745</v>
      </c>
      <c r="F434">
        <v>9555</v>
      </c>
      <c r="G434">
        <v>0.013</v>
      </c>
      <c r="H434">
        <v>0.747</v>
      </c>
      <c r="I434">
        <v>0.5</v>
      </c>
    </row>
    <row r="435" spans="1:9" ht="12.75">
      <c r="A435">
        <v>1993</v>
      </c>
      <c r="B435">
        <v>15</v>
      </c>
      <c r="C435" t="s">
        <v>18</v>
      </c>
      <c r="D435">
        <v>678</v>
      </c>
      <c r="E435">
        <v>4.845</v>
      </c>
      <c r="F435">
        <v>3659</v>
      </c>
      <c r="G435">
        <v>0.019</v>
      </c>
      <c r="H435">
        <v>0.662</v>
      </c>
      <c r="I435">
        <v>0.684</v>
      </c>
    </row>
    <row r="436" spans="1:9" ht="12.75">
      <c r="A436">
        <v>1993</v>
      </c>
      <c r="B436">
        <v>16</v>
      </c>
      <c r="C436" t="s">
        <v>21</v>
      </c>
      <c r="D436">
        <v>840</v>
      </c>
      <c r="E436">
        <v>9.336</v>
      </c>
      <c r="F436">
        <v>7902</v>
      </c>
      <c r="G436">
        <v>0.004</v>
      </c>
      <c r="H436">
        <v>0.863</v>
      </c>
      <c r="I436">
        <v>0.709</v>
      </c>
    </row>
    <row r="437" spans="1:9" ht="12.75">
      <c r="A437">
        <v>1993</v>
      </c>
      <c r="B437">
        <v>17</v>
      </c>
      <c r="C437" t="s">
        <v>22</v>
      </c>
      <c r="D437">
        <v>251</v>
      </c>
      <c r="E437">
        <v>10.838</v>
      </c>
      <c r="F437">
        <v>11670</v>
      </c>
      <c r="G437">
        <v>0.508</v>
      </c>
      <c r="H437">
        <v>0.32</v>
      </c>
      <c r="I437">
        <v>0.251</v>
      </c>
    </row>
    <row r="438" spans="1:9" ht="12.75">
      <c r="A438">
        <v>1993</v>
      </c>
      <c r="B438">
        <v>18</v>
      </c>
      <c r="C438" t="s">
        <v>23</v>
      </c>
      <c r="D438">
        <v>51</v>
      </c>
      <c r="E438">
        <v>9.481</v>
      </c>
      <c r="F438">
        <v>9525</v>
      </c>
      <c r="G438">
        <v>0.06</v>
      </c>
      <c r="H438">
        <v>0.551</v>
      </c>
      <c r="I438">
        <v>0.571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0"/>
  <sheetViews>
    <sheetView workbookViewId="0" topLeftCell="A1">
      <pane xSplit="3" topLeftCell="R1" activePane="topRight" state="frozen"/>
      <selection pane="topLeft" activeCell="A83" sqref="A83"/>
      <selection pane="topRight" activeCell="L3" sqref="L3"/>
    </sheetView>
  </sheetViews>
  <sheetFormatPr defaultColWidth="9.140625" defaultRowHeight="12.75"/>
  <cols>
    <col min="3" max="3" width="39.57421875" style="0" customWidth="1"/>
    <col min="12" max="16" width="21.8515625" style="0" customWidth="1"/>
    <col min="17" max="17" width="12.421875" style="0" customWidth="1"/>
    <col min="18" max="19" width="14.57421875" style="0" customWidth="1"/>
    <col min="20" max="24" width="21.8515625" style="0" customWidth="1"/>
    <col min="25" max="27" width="9.140625" style="1" customWidth="1"/>
  </cols>
  <sheetData>
    <row r="1" spans="11:27" ht="12.75">
      <c r="K1" t="s">
        <v>40</v>
      </c>
      <c r="M1" t="s">
        <v>74</v>
      </c>
      <c r="N1" t="s">
        <v>75</v>
      </c>
      <c r="O1" t="s">
        <v>76</v>
      </c>
      <c r="P1" t="s">
        <v>79</v>
      </c>
      <c r="Q1" s="13" t="s">
        <v>80</v>
      </c>
      <c r="R1" s="13"/>
      <c r="S1" s="12"/>
      <c r="T1" s="13" t="s">
        <v>81</v>
      </c>
      <c r="U1" s="13"/>
      <c r="Y1" s="13" t="s">
        <v>48</v>
      </c>
      <c r="Z1" s="13"/>
      <c r="AA1" s="13"/>
    </row>
    <row r="2" spans="1:27" ht="12.75">
      <c r="A2" t="s">
        <v>26</v>
      </c>
      <c r="B2" t="s">
        <v>36</v>
      </c>
      <c r="C2" t="s">
        <v>27</v>
      </c>
      <c r="D2" t="s">
        <v>0</v>
      </c>
      <c r="E2" t="s">
        <v>37</v>
      </c>
      <c r="F2" t="s">
        <v>24</v>
      </c>
      <c r="G2" t="s">
        <v>3</v>
      </c>
      <c r="H2" t="s">
        <v>4</v>
      </c>
      <c r="I2" t="s">
        <v>5</v>
      </c>
      <c r="K2" t="s">
        <v>2</v>
      </c>
      <c r="L2" t="s">
        <v>29</v>
      </c>
      <c r="O2" t="s">
        <v>77</v>
      </c>
      <c r="Q2" s="9" t="s">
        <v>54</v>
      </c>
      <c r="R2" s="9" t="s">
        <v>55</v>
      </c>
      <c r="S2" s="9"/>
      <c r="T2" s="9" t="s">
        <v>54</v>
      </c>
      <c r="U2" s="9" t="s">
        <v>55</v>
      </c>
      <c r="Z2" s="1" t="s">
        <v>56</v>
      </c>
      <c r="AA2" s="1" t="s">
        <v>57</v>
      </c>
    </row>
    <row r="3" spans="1:28" ht="12.75">
      <c r="A3">
        <v>1973</v>
      </c>
      <c r="B3">
        <v>1</v>
      </c>
      <c r="C3" t="s">
        <v>6</v>
      </c>
      <c r="D3">
        <v>5910</v>
      </c>
      <c r="E3">
        <v>0.45</v>
      </c>
      <c r="F3">
        <v>2601</v>
      </c>
      <c r="G3">
        <v>0.00264</v>
      </c>
      <c r="H3">
        <v>0.81</v>
      </c>
      <c r="I3">
        <v>0.86</v>
      </c>
      <c r="K3">
        <f>AVERAGE(F3:F23)</f>
        <v>3753.2380952380954</v>
      </c>
      <c r="L3">
        <f aca="true" t="shared" si="0" ref="L3:L66">G3*K3^H3</f>
        <v>2.0743062725619543</v>
      </c>
      <c r="M3">
        <v>31.85</v>
      </c>
      <c r="N3" s="4">
        <v>0.0657383</v>
      </c>
      <c r="O3">
        <f>100*L3/M3</f>
        <v>6.512735549645068</v>
      </c>
      <c r="P3">
        <f>L3*N3</f>
        <v>0.13636136803755952</v>
      </c>
      <c r="Y3" s="2"/>
      <c r="Z3" s="2">
        <f>G3*(K3/2)^H3</f>
        <v>1.1831466656684777</v>
      </c>
      <c r="AA3" s="1">
        <f>G3*(2*K3)^H3</f>
        <v>3.636697492579098</v>
      </c>
      <c r="AB3">
        <f>AA3/Z3</f>
        <v>3.0737503625760243</v>
      </c>
    </row>
    <row r="4" spans="1:28" ht="12.75">
      <c r="A4">
        <v>1974</v>
      </c>
      <c r="B4">
        <v>1</v>
      </c>
      <c r="C4" t="s">
        <v>6</v>
      </c>
      <c r="D4">
        <v>3578</v>
      </c>
      <c r="E4">
        <v>1.8</v>
      </c>
      <c r="F4">
        <v>2588</v>
      </c>
      <c r="G4">
        <v>0.0033</v>
      </c>
      <c r="H4">
        <v>0.8</v>
      </c>
      <c r="K4">
        <f>K3</f>
        <v>3753.2380952380954</v>
      </c>
      <c r="L4">
        <f t="shared" si="0"/>
        <v>2.388024798807795</v>
      </c>
      <c r="M4">
        <v>34.73</v>
      </c>
      <c r="N4" s="4">
        <v>0.0543774</v>
      </c>
      <c r="O4">
        <f aca="true" t="shared" si="1" ref="O4:O67">100*L4/M4</f>
        <v>6.875971203016975</v>
      </c>
      <c r="P4">
        <f aca="true" t="shared" si="2" ref="P4:P67">L4*N4</f>
        <v>0.129854579694691</v>
      </c>
      <c r="Y4" s="2"/>
      <c r="Z4" s="2">
        <f aca="true" t="shared" si="3" ref="Z4:Z24">G4*(K4/2)^H4</f>
        <v>1.3715600790413198</v>
      </c>
      <c r="AA4" s="1">
        <f aca="true" t="shared" si="4" ref="AA4:AA24">G4*(2*K4)^H4</f>
        <v>4.15779266753448</v>
      </c>
      <c r="AB4">
        <f aca="true" t="shared" si="5" ref="AB4:AB67">AA4/Z4</f>
        <v>3.031433133020797</v>
      </c>
    </row>
    <row r="5" spans="1:28" ht="12.75">
      <c r="A5">
        <v>1975</v>
      </c>
      <c r="B5">
        <v>1</v>
      </c>
      <c r="C5" t="s">
        <v>6</v>
      </c>
      <c r="D5">
        <v>5455</v>
      </c>
      <c r="E5">
        <v>1.82</v>
      </c>
      <c r="F5">
        <v>2594</v>
      </c>
      <c r="G5">
        <v>0.004</v>
      </c>
      <c r="H5">
        <v>0.79</v>
      </c>
      <c r="I5">
        <v>0.87</v>
      </c>
      <c r="K5">
        <f aca="true" t="shared" si="6" ref="K5:K23">K4</f>
        <v>3753.2380952380954</v>
      </c>
      <c r="L5">
        <f t="shared" si="0"/>
        <v>2.665881388948569</v>
      </c>
      <c r="M5">
        <v>38</v>
      </c>
      <c r="N5" s="4">
        <v>0.0546387</v>
      </c>
      <c r="O5">
        <f t="shared" si="1"/>
        <v>7.015477339338339</v>
      </c>
      <c r="P5">
        <f t="shared" si="2"/>
        <v>0.14566029344634418</v>
      </c>
      <c r="Y5" s="2"/>
      <c r="Z5" s="2">
        <f t="shared" si="3"/>
        <v>1.541796751144913</v>
      </c>
      <c r="AA5" s="1">
        <f t="shared" si="4"/>
        <v>4.609507429993523</v>
      </c>
      <c r="AB5">
        <f t="shared" si="5"/>
        <v>2.9896984972698757</v>
      </c>
    </row>
    <row r="6" spans="1:28" ht="12.75">
      <c r="A6">
        <v>1976</v>
      </c>
      <c r="B6">
        <v>1</v>
      </c>
      <c r="C6" t="s">
        <v>6</v>
      </c>
      <c r="D6">
        <v>5988</v>
      </c>
      <c r="E6">
        <v>1.98</v>
      </c>
      <c r="F6">
        <v>2538</v>
      </c>
      <c r="G6">
        <v>0.0044</v>
      </c>
      <c r="H6">
        <v>0.78</v>
      </c>
      <c r="I6">
        <v>0.87</v>
      </c>
      <c r="K6">
        <f t="shared" si="6"/>
        <v>3753.2380952380954</v>
      </c>
      <c r="L6">
        <f t="shared" si="0"/>
        <v>2.7007814793286773</v>
      </c>
      <c r="M6">
        <v>40.2</v>
      </c>
      <c r="N6" s="4">
        <v>0.0524141</v>
      </c>
      <c r="O6">
        <f t="shared" si="1"/>
        <v>6.718361888877307</v>
      </c>
      <c r="P6">
        <f t="shared" si="2"/>
        <v>0.14155903053568122</v>
      </c>
      <c r="Y6" s="2"/>
      <c r="Z6" s="2">
        <f t="shared" si="3"/>
        <v>1.5728454493430355</v>
      </c>
      <c r="AA6" s="1">
        <f t="shared" si="4"/>
        <v>4.637595259045654</v>
      </c>
      <c r="AB6">
        <f t="shared" si="5"/>
        <v>2.9485384345822023</v>
      </c>
    </row>
    <row r="7" spans="1:28" ht="12.75">
      <c r="A7">
        <v>1977</v>
      </c>
      <c r="B7">
        <v>1</v>
      </c>
      <c r="C7" t="s">
        <v>6</v>
      </c>
      <c r="D7">
        <v>5890</v>
      </c>
      <c r="E7">
        <v>2.906</v>
      </c>
      <c r="F7">
        <v>3988</v>
      </c>
      <c r="G7">
        <v>0.005</v>
      </c>
      <c r="H7">
        <v>0.77</v>
      </c>
      <c r="I7">
        <v>0.92</v>
      </c>
      <c r="K7">
        <f t="shared" si="6"/>
        <v>3753.2380952380954</v>
      </c>
      <c r="L7">
        <f t="shared" si="0"/>
        <v>2.8265893185632813</v>
      </c>
      <c r="M7">
        <v>42.75</v>
      </c>
      <c r="N7" s="4">
        <v>0.053033</v>
      </c>
      <c r="O7">
        <f t="shared" si="1"/>
        <v>6.611904838744518</v>
      </c>
      <c r="P7">
        <f t="shared" si="2"/>
        <v>0.14990251133136648</v>
      </c>
      <c r="Y7" s="2"/>
      <c r="Z7" s="2">
        <f t="shared" si="3"/>
        <v>1.65756136996827</v>
      </c>
      <c r="AA7" s="1">
        <f t="shared" si="4"/>
        <v>4.820097355411333</v>
      </c>
      <c r="AB7">
        <f t="shared" si="5"/>
        <v>2.907945034640619</v>
      </c>
    </row>
    <row r="8" spans="1:28" ht="12.75">
      <c r="A8">
        <v>1978</v>
      </c>
      <c r="B8">
        <v>1</v>
      </c>
      <c r="C8" t="s">
        <v>6</v>
      </c>
      <c r="D8">
        <v>6412</v>
      </c>
      <c r="E8">
        <v>3.233</v>
      </c>
      <c r="F8">
        <v>3934</v>
      </c>
      <c r="G8">
        <v>0.0066</v>
      </c>
      <c r="H8">
        <v>0.748</v>
      </c>
      <c r="I8">
        <v>0.9</v>
      </c>
      <c r="K8">
        <f t="shared" si="6"/>
        <v>3753.2380952380954</v>
      </c>
      <c r="L8">
        <f t="shared" si="0"/>
        <v>3.1131475875248396</v>
      </c>
      <c r="M8">
        <v>45.76</v>
      </c>
      <c r="N8" s="4">
        <v>0.0406424</v>
      </c>
      <c r="O8">
        <f t="shared" si="1"/>
        <v>6.8032071405700165</v>
      </c>
      <c r="P8">
        <f t="shared" si="2"/>
        <v>0.12652578951121954</v>
      </c>
      <c r="Y8" s="2"/>
      <c r="Z8" s="2">
        <f t="shared" si="3"/>
        <v>1.8536565638439912</v>
      </c>
      <c r="AA8" s="1">
        <f t="shared" si="4"/>
        <v>5.228416142855369</v>
      </c>
      <c r="AB8">
        <f t="shared" si="5"/>
        <v>2.820595920968781</v>
      </c>
    </row>
    <row r="9" spans="1:28" ht="12.75">
      <c r="A9">
        <v>1979</v>
      </c>
      <c r="B9">
        <v>1</v>
      </c>
      <c r="C9" t="s">
        <v>6</v>
      </c>
      <c r="D9">
        <v>6837</v>
      </c>
      <c r="E9">
        <v>3.543</v>
      </c>
      <c r="F9">
        <v>3935</v>
      </c>
      <c r="G9">
        <v>0.0082</v>
      </c>
      <c r="H9">
        <v>0.734</v>
      </c>
      <c r="I9">
        <v>0.89</v>
      </c>
      <c r="K9">
        <f t="shared" si="6"/>
        <v>3753.2380952380954</v>
      </c>
      <c r="L9">
        <f t="shared" si="0"/>
        <v>3.4468941055236195</v>
      </c>
      <c r="M9">
        <v>49.55</v>
      </c>
      <c r="N9" s="4">
        <v>0.0324382</v>
      </c>
      <c r="O9">
        <f t="shared" si="1"/>
        <v>6.956395773004278</v>
      </c>
      <c r="P9">
        <f t="shared" si="2"/>
        <v>0.11181104037379627</v>
      </c>
      <c r="Y9" s="2"/>
      <c r="Z9" s="2">
        <f t="shared" si="3"/>
        <v>2.072392083050271</v>
      </c>
      <c r="AA9" s="1">
        <f t="shared" si="4"/>
        <v>5.733026617823298</v>
      </c>
      <c r="AB9">
        <f t="shared" si="5"/>
        <v>2.766381258021931</v>
      </c>
    </row>
    <row r="10" spans="1:28" ht="12.75">
      <c r="A10">
        <v>1980</v>
      </c>
      <c r="B10">
        <v>1</v>
      </c>
      <c r="C10" t="s">
        <v>6</v>
      </c>
      <c r="D10">
        <v>6329</v>
      </c>
      <c r="E10">
        <v>4.417</v>
      </c>
      <c r="F10">
        <v>3919</v>
      </c>
      <c r="G10">
        <v>0.0094</v>
      </c>
      <c r="H10">
        <v>0.744</v>
      </c>
      <c r="I10">
        <v>0.9</v>
      </c>
      <c r="K10">
        <f t="shared" si="6"/>
        <v>3753.2380952380954</v>
      </c>
      <c r="L10">
        <f t="shared" si="0"/>
        <v>4.290283624484813</v>
      </c>
      <c r="M10">
        <v>54.04</v>
      </c>
      <c r="N10" s="4">
        <v>0.0232504</v>
      </c>
      <c r="O10">
        <f t="shared" si="1"/>
        <v>7.939088868402688</v>
      </c>
      <c r="P10">
        <f t="shared" si="2"/>
        <v>0.0997508103827217</v>
      </c>
      <c r="Y10" s="2"/>
      <c r="Z10" s="2">
        <f t="shared" si="3"/>
        <v>2.5616493832343536</v>
      </c>
      <c r="AA10" s="1">
        <f t="shared" si="4"/>
        <v>7.1854226807895</v>
      </c>
      <c r="AB10">
        <f t="shared" si="5"/>
        <v>2.8049985012848024</v>
      </c>
    </row>
    <row r="11" spans="1:28" ht="12.75">
      <c r="A11">
        <v>1981</v>
      </c>
      <c r="B11">
        <v>1</v>
      </c>
      <c r="C11" t="s">
        <v>6</v>
      </c>
      <c r="D11">
        <v>6358</v>
      </c>
      <c r="E11">
        <v>4.151</v>
      </c>
      <c r="F11">
        <v>3955</v>
      </c>
      <c r="G11">
        <v>0.008</v>
      </c>
      <c r="H11">
        <v>0.758</v>
      </c>
      <c r="I11">
        <v>0.93</v>
      </c>
      <c r="K11">
        <f t="shared" si="6"/>
        <v>3753.2380952380954</v>
      </c>
      <c r="L11">
        <f t="shared" si="0"/>
        <v>4.097225082519713</v>
      </c>
      <c r="M11">
        <v>59.12</v>
      </c>
      <c r="N11" s="4">
        <v>0.0258483</v>
      </c>
      <c r="O11">
        <f t="shared" si="1"/>
        <v>6.930353657847958</v>
      </c>
      <c r="P11">
        <f t="shared" si="2"/>
        <v>0.1059063031004943</v>
      </c>
      <c r="Y11" s="2"/>
      <c r="Z11" s="2">
        <f t="shared" si="3"/>
        <v>2.4227526987828383</v>
      </c>
      <c r="AA11" s="1">
        <f t="shared" si="4"/>
        <v>6.928999969853449</v>
      </c>
      <c r="AB11">
        <f t="shared" si="5"/>
        <v>2.85996997272338</v>
      </c>
    </row>
    <row r="12" spans="1:28" ht="12.75">
      <c r="A12">
        <v>1982</v>
      </c>
      <c r="B12">
        <v>1</v>
      </c>
      <c r="C12" t="s">
        <v>6</v>
      </c>
      <c r="D12">
        <v>6196</v>
      </c>
      <c r="E12">
        <v>4.297</v>
      </c>
      <c r="F12">
        <v>3979</v>
      </c>
      <c r="G12">
        <v>0.0084</v>
      </c>
      <c r="H12">
        <v>0.756</v>
      </c>
      <c r="I12">
        <v>0.93</v>
      </c>
      <c r="K12">
        <f t="shared" si="6"/>
        <v>3753.2380952380954</v>
      </c>
      <c r="L12">
        <f t="shared" si="0"/>
        <v>4.231850429233014</v>
      </c>
      <c r="M12">
        <v>62.73</v>
      </c>
      <c r="N12" s="4">
        <v>0.0264932</v>
      </c>
      <c r="O12">
        <f t="shared" si="1"/>
        <v>6.746134910302908</v>
      </c>
      <c r="P12">
        <f t="shared" si="2"/>
        <v>0.1121152597917561</v>
      </c>
      <c r="Y12" s="2"/>
      <c r="Z12" s="2">
        <f t="shared" si="3"/>
        <v>2.505830164475633</v>
      </c>
      <c r="AA12" s="1">
        <f t="shared" si="4"/>
        <v>7.146756515778136</v>
      </c>
      <c r="AB12">
        <f t="shared" si="5"/>
        <v>2.8520514347282817</v>
      </c>
    </row>
    <row r="13" spans="1:28" ht="12.75">
      <c r="A13">
        <v>1983</v>
      </c>
      <c r="B13">
        <v>1</v>
      </c>
      <c r="C13" t="s">
        <v>6</v>
      </c>
      <c r="D13">
        <v>6004</v>
      </c>
      <c r="E13">
        <v>4.07</v>
      </c>
      <c r="F13">
        <v>3810</v>
      </c>
      <c r="G13">
        <v>0.0085</v>
      </c>
      <c r="H13">
        <v>0.75</v>
      </c>
      <c r="I13">
        <v>0.91</v>
      </c>
      <c r="K13">
        <f t="shared" si="6"/>
        <v>3753.2380952380954</v>
      </c>
      <c r="L13">
        <f t="shared" si="0"/>
        <v>4.075899927188939</v>
      </c>
      <c r="M13">
        <v>65.21</v>
      </c>
      <c r="N13" s="4">
        <v>0.0286611</v>
      </c>
      <c r="O13">
        <f t="shared" si="1"/>
        <v>6.250421602804692</v>
      </c>
      <c r="P13">
        <f t="shared" si="2"/>
        <v>0.11681977540315489</v>
      </c>
      <c r="Y13" s="2"/>
      <c r="Z13" s="2">
        <f t="shared" si="3"/>
        <v>2.4235445967260802</v>
      </c>
      <c r="AA13" s="1">
        <f t="shared" si="4"/>
        <v>6.854819275412107</v>
      </c>
      <c r="AB13">
        <f t="shared" si="5"/>
        <v>2.828427124746188</v>
      </c>
    </row>
    <row r="14" spans="1:28" ht="12.75">
      <c r="A14">
        <v>1984</v>
      </c>
      <c r="B14">
        <v>1</v>
      </c>
      <c r="C14" t="s">
        <v>6</v>
      </c>
      <c r="D14">
        <v>5996</v>
      </c>
      <c r="E14">
        <v>4</v>
      </c>
      <c r="F14">
        <v>3870</v>
      </c>
      <c r="G14">
        <v>0.0085</v>
      </c>
      <c r="H14">
        <v>0.746</v>
      </c>
      <c r="I14">
        <v>0.91</v>
      </c>
      <c r="K14">
        <f t="shared" si="6"/>
        <v>3753.2380952380954</v>
      </c>
      <c r="L14">
        <f t="shared" si="0"/>
        <v>3.9438999405886634</v>
      </c>
      <c r="M14">
        <v>67.65</v>
      </c>
      <c r="N14" s="4">
        <v>0.0286601</v>
      </c>
      <c r="O14">
        <f t="shared" si="1"/>
        <v>5.82985948350135</v>
      </c>
      <c r="P14">
        <f t="shared" si="2"/>
        <v>0.11303256668726516</v>
      </c>
      <c r="Y14" s="2"/>
      <c r="Z14" s="2">
        <f t="shared" si="3"/>
        <v>2.3515678353681158</v>
      </c>
      <c r="AA14" s="1">
        <f t="shared" si="4"/>
        <v>6.614458025592265</v>
      </c>
      <c r="AB14">
        <f t="shared" si="5"/>
        <v>2.8127863998262392</v>
      </c>
    </row>
    <row r="15" spans="1:28" ht="12.75">
      <c r="A15">
        <v>1985</v>
      </c>
      <c r="B15">
        <v>1</v>
      </c>
      <c r="C15" t="s">
        <v>6</v>
      </c>
      <c r="D15">
        <v>6091</v>
      </c>
      <c r="E15">
        <v>4.036</v>
      </c>
      <c r="F15">
        <v>3826</v>
      </c>
      <c r="G15">
        <v>0.009</v>
      </c>
      <c r="H15">
        <v>0.739</v>
      </c>
      <c r="I15">
        <v>0.89</v>
      </c>
      <c r="K15">
        <f t="shared" si="6"/>
        <v>3753.2380952380954</v>
      </c>
      <c r="L15">
        <f t="shared" si="0"/>
        <v>3.9421090050038052</v>
      </c>
      <c r="M15">
        <v>69.71</v>
      </c>
      <c r="N15" s="4">
        <v>0.0281698</v>
      </c>
      <c r="O15">
        <f t="shared" si="1"/>
        <v>5.655012200550575</v>
      </c>
      <c r="P15">
        <f t="shared" si="2"/>
        <v>0.11104842224915619</v>
      </c>
      <c r="Y15" s="2"/>
      <c r="Z15" s="2">
        <f t="shared" si="3"/>
        <v>2.36193239189971</v>
      </c>
      <c r="AA15" s="1">
        <f t="shared" si="4"/>
        <v>6.5794531040039805</v>
      </c>
      <c r="AB15">
        <f t="shared" si="5"/>
        <v>2.7856229613380696</v>
      </c>
    </row>
    <row r="16" spans="1:28" ht="12.75">
      <c r="A16">
        <v>1986</v>
      </c>
      <c r="B16">
        <v>1</v>
      </c>
      <c r="C16" t="s">
        <v>6</v>
      </c>
      <c r="D16">
        <v>6301</v>
      </c>
      <c r="E16">
        <v>4.614</v>
      </c>
      <c r="F16">
        <v>3880</v>
      </c>
      <c r="G16">
        <v>0.01437</v>
      </c>
      <c r="H16">
        <v>0.698</v>
      </c>
      <c r="I16">
        <v>0.87</v>
      </c>
      <c r="K16">
        <f t="shared" si="6"/>
        <v>3753.2380952380954</v>
      </c>
      <c r="L16">
        <f t="shared" si="0"/>
        <v>4.4915086140225995</v>
      </c>
      <c r="M16">
        <v>71.25</v>
      </c>
      <c r="N16" s="4">
        <v>0.0231499</v>
      </c>
      <c r="O16">
        <f t="shared" si="1"/>
        <v>6.303871738979087</v>
      </c>
      <c r="P16">
        <f t="shared" si="2"/>
        <v>0.10397797526376178</v>
      </c>
      <c r="Y16" s="2"/>
      <c r="Z16" s="2">
        <f t="shared" si="3"/>
        <v>2.7686834198192414</v>
      </c>
      <c r="AA16" s="1">
        <f t="shared" si="4"/>
        <v>7.2863692126838755</v>
      </c>
      <c r="AB16">
        <f t="shared" si="5"/>
        <v>2.6317090500580163</v>
      </c>
    </row>
    <row r="17" spans="1:28" ht="12.75">
      <c r="A17">
        <v>1987</v>
      </c>
      <c r="B17">
        <v>1</v>
      </c>
      <c r="C17" t="s">
        <v>6</v>
      </c>
      <c r="D17">
        <v>7182</v>
      </c>
      <c r="E17">
        <v>4.928</v>
      </c>
      <c r="F17">
        <v>3396</v>
      </c>
      <c r="G17">
        <v>0.0144</v>
      </c>
      <c r="H17">
        <v>0.702</v>
      </c>
      <c r="K17">
        <f t="shared" si="6"/>
        <v>3753.2380952380954</v>
      </c>
      <c r="L17">
        <f t="shared" si="0"/>
        <v>4.651527419526312</v>
      </c>
      <c r="M17">
        <v>73.2</v>
      </c>
      <c r="N17" s="4">
        <v>0.0230763</v>
      </c>
      <c r="O17">
        <f t="shared" si="1"/>
        <v>6.3545456550905906</v>
      </c>
      <c r="P17">
        <f t="shared" si="2"/>
        <v>0.10734004219121504</v>
      </c>
      <c r="Y17" s="2"/>
      <c r="Z17" s="2">
        <f t="shared" si="3"/>
        <v>2.859384300833027</v>
      </c>
      <c r="AA17" s="1">
        <f t="shared" si="4"/>
        <v>7.566911285167822</v>
      </c>
      <c r="AB17">
        <f t="shared" si="5"/>
        <v>2.6463428798162414</v>
      </c>
    </row>
    <row r="18" spans="1:28" ht="12.75">
      <c r="A18">
        <v>1988</v>
      </c>
      <c r="B18">
        <v>1</v>
      </c>
      <c r="C18" t="s">
        <v>6</v>
      </c>
      <c r="D18">
        <v>7339</v>
      </c>
      <c r="E18">
        <v>4.851</v>
      </c>
      <c r="F18">
        <v>3948</v>
      </c>
      <c r="G18">
        <v>0.013</v>
      </c>
      <c r="H18">
        <v>0.713</v>
      </c>
      <c r="I18">
        <v>0.861</v>
      </c>
      <c r="K18">
        <f t="shared" si="6"/>
        <v>3753.2380952380954</v>
      </c>
      <c r="L18">
        <f t="shared" si="0"/>
        <v>4.597216034922588</v>
      </c>
      <c r="M18">
        <v>75.69</v>
      </c>
      <c r="N18" s="4">
        <v>0.019539</v>
      </c>
      <c r="O18">
        <f t="shared" si="1"/>
        <v>6.073742944804582</v>
      </c>
      <c r="P18">
        <f t="shared" si="2"/>
        <v>0.08982500410635245</v>
      </c>
      <c r="Y18" s="2"/>
      <c r="Z18" s="2">
        <f t="shared" si="3"/>
        <v>2.8045328150203472</v>
      </c>
      <c r="AA18" s="1">
        <f t="shared" si="4"/>
        <v>7.535798889055254</v>
      </c>
      <c r="AB18">
        <f t="shared" si="5"/>
        <v>2.6870068514425927</v>
      </c>
    </row>
    <row r="19" spans="1:28" ht="12.75">
      <c r="A19">
        <v>1989</v>
      </c>
      <c r="B19">
        <v>1</v>
      </c>
      <c r="C19" t="s">
        <v>6</v>
      </c>
      <c r="D19">
        <v>7813</v>
      </c>
      <c r="E19">
        <v>4.746</v>
      </c>
      <c r="F19">
        <v>3932</v>
      </c>
      <c r="G19">
        <v>0.0126</v>
      </c>
      <c r="H19">
        <v>0.715</v>
      </c>
      <c r="I19">
        <v>0.865</v>
      </c>
      <c r="K19">
        <f t="shared" si="6"/>
        <v>3753.2380952380954</v>
      </c>
      <c r="L19">
        <f t="shared" si="0"/>
        <v>4.529715416038497</v>
      </c>
      <c r="M19">
        <v>78.56</v>
      </c>
      <c r="N19" s="4">
        <v>0.0236218</v>
      </c>
      <c r="O19">
        <f t="shared" si="1"/>
        <v>5.765931028562242</v>
      </c>
      <c r="P19">
        <f t="shared" si="2"/>
        <v>0.10700003161457818</v>
      </c>
      <c r="Y19" s="2"/>
      <c r="Z19" s="2">
        <f t="shared" si="3"/>
        <v>2.7595258772145224</v>
      </c>
      <c r="AA19" s="1">
        <f t="shared" si="4"/>
        <v>7.435451836026305</v>
      </c>
      <c r="AB19">
        <f t="shared" si="5"/>
        <v>2.6944671537313805</v>
      </c>
    </row>
    <row r="20" spans="1:28" ht="12.75">
      <c r="A20">
        <v>1990</v>
      </c>
      <c r="B20">
        <v>1</v>
      </c>
      <c r="C20" t="s">
        <v>6</v>
      </c>
      <c r="D20">
        <v>8025</v>
      </c>
      <c r="E20">
        <v>5.023</v>
      </c>
      <c r="F20">
        <v>3908</v>
      </c>
      <c r="G20">
        <v>0.018</v>
      </c>
      <c r="H20">
        <v>0.682</v>
      </c>
      <c r="I20">
        <v>0.841</v>
      </c>
      <c r="K20">
        <f t="shared" si="6"/>
        <v>3753.2380952380954</v>
      </c>
      <c r="L20">
        <f t="shared" si="0"/>
        <v>4.93193649707833</v>
      </c>
      <c r="M20">
        <v>81.59</v>
      </c>
      <c r="N20" s="4">
        <v>0.018391</v>
      </c>
      <c r="O20">
        <f t="shared" si="1"/>
        <v>6.0447806067880006</v>
      </c>
      <c r="P20">
        <f t="shared" si="2"/>
        <v>0.09070324411776758</v>
      </c>
      <c r="Y20" s="2"/>
      <c r="Z20" s="2">
        <f t="shared" si="3"/>
        <v>3.0740789636733936</v>
      </c>
      <c r="AA20" s="1">
        <f t="shared" si="4"/>
        <v>7.912613143205384</v>
      </c>
      <c r="AB20">
        <f t="shared" si="5"/>
        <v>2.573978494602542</v>
      </c>
    </row>
    <row r="21" spans="1:28" ht="12.75">
      <c r="A21">
        <v>1991</v>
      </c>
      <c r="B21">
        <v>1</v>
      </c>
      <c r="C21" t="s">
        <v>6</v>
      </c>
      <c r="D21">
        <v>7645</v>
      </c>
      <c r="E21">
        <v>5.23</v>
      </c>
      <c r="F21">
        <v>3903</v>
      </c>
      <c r="G21">
        <v>0.019</v>
      </c>
      <c r="H21">
        <v>0.676</v>
      </c>
      <c r="I21">
        <v>0.847</v>
      </c>
      <c r="K21">
        <f t="shared" si="6"/>
        <v>3753.2380952380954</v>
      </c>
      <c r="L21">
        <f t="shared" si="0"/>
        <v>4.955096710568342</v>
      </c>
      <c r="M21">
        <v>84.44</v>
      </c>
      <c r="N21" s="4">
        <v>0.0170938</v>
      </c>
      <c r="O21">
        <f t="shared" si="1"/>
        <v>5.868186535490694</v>
      </c>
      <c r="P21">
        <f t="shared" si="2"/>
        <v>0.08470143215111313</v>
      </c>
      <c r="Y21" s="2"/>
      <c r="Z21" s="2">
        <f t="shared" si="3"/>
        <v>3.101386257288753</v>
      </c>
      <c r="AA21" s="1">
        <f t="shared" si="4"/>
        <v>7.916777006856779</v>
      </c>
      <c r="AB21">
        <f t="shared" si="5"/>
        <v>2.5526575376579066</v>
      </c>
    </row>
    <row r="22" spans="1:28" ht="12.75">
      <c r="A22">
        <v>1992</v>
      </c>
      <c r="B22">
        <v>1</v>
      </c>
      <c r="C22" t="s">
        <v>6</v>
      </c>
      <c r="D22">
        <v>5368</v>
      </c>
      <c r="E22">
        <v>6.662</v>
      </c>
      <c r="F22">
        <v>4986</v>
      </c>
      <c r="G22">
        <v>0.014</v>
      </c>
      <c r="H22">
        <v>0.718</v>
      </c>
      <c r="I22">
        <v>0.822</v>
      </c>
      <c r="K22">
        <f t="shared" si="6"/>
        <v>3753.2380952380954</v>
      </c>
      <c r="L22">
        <f t="shared" si="0"/>
        <v>5.1588348711297565</v>
      </c>
      <c r="M22">
        <v>86.39</v>
      </c>
      <c r="N22" s="4">
        <v>0.0160524</v>
      </c>
      <c r="O22">
        <f t="shared" si="1"/>
        <v>5.971564846775966</v>
      </c>
      <c r="P22">
        <f t="shared" si="2"/>
        <v>0.08281168088532331</v>
      </c>
      <c r="Y22" s="2"/>
      <c r="Z22" s="2">
        <f t="shared" si="3"/>
        <v>3.136260222584607</v>
      </c>
      <c r="AA22" s="1">
        <f t="shared" si="4"/>
        <v>8.48576818847385</v>
      </c>
      <c r="AB22">
        <f t="shared" si="5"/>
        <v>2.7056964621005486</v>
      </c>
    </row>
    <row r="23" spans="1:30" ht="12.75">
      <c r="A23">
        <v>1993</v>
      </c>
      <c r="B23">
        <v>1</v>
      </c>
      <c r="C23" t="s">
        <v>6</v>
      </c>
      <c r="D23">
        <v>4882</v>
      </c>
      <c r="E23">
        <v>6.545</v>
      </c>
      <c r="F23">
        <v>5328</v>
      </c>
      <c r="G23">
        <v>0.014</v>
      </c>
      <c r="H23">
        <v>0.715</v>
      </c>
      <c r="I23">
        <v>0.836</v>
      </c>
      <c r="K23">
        <f t="shared" si="6"/>
        <v>3753.2380952380954</v>
      </c>
      <c r="L23">
        <f t="shared" si="0"/>
        <v>5.033017128931664</v>
      </c>
      <c r="M23">
        <v>88.38</v>
      </c>
      <c r="N23" s="4">
        <v>0.0158576</v>
      </c>
      <c r="O23">
        <f t="shared" si="1"/>
        <v>5.694746694876289</v>
      </c>
      <c r="P23">
        <f t="shared" si="2"/>
        <v>0.07981157242374674</v>
      </c>
      <c r="Q23" s="1">
        <f>100*((O10/O3)^(1/7)-1)</f>
        <v>2.869527640023062</v>
      </c>
      <c r="R23" s="1">
        <f>100*((O23/O10)^(1/13)-1)</f>
        <v>-2.5234189024367915</v>
      </c>
      <c r="S23" s="1"/>
      <c r="T23" s="1">
        <f>100*((P10/P3)^(1/7)-1)</f>
        <v>-4.367924075600172</v>
      </c>
      <c r="U23" s="1">
        <f>100*((P23/P10)^(1/13)-1)</f>
        <v>-1.7008060811700476</v>
      </c>
      <c r="V23">
        <v>1</v>
      </c>
      <c r="Y23" s="2"/>
      <c r="Z23" s="2">
        <f t="shared" si="3"/>
        <v>3.066139863571691</v>
      </c>
      <c r="AA23" s="1">
        <f t="shared" si="4"/>
        <v>8.261613151140338</v>
      </c>
      <c r="AB23">
        <f t="shared" si="5"/>
        <v>2.6944671537313805</v>
      </c>
      <c r="AD23" s="1">
        <f>100*((AB23/AB3)^(1/20)-1)</f>
        <v>-0.6563265282664377</v>
      </c>
    </row>
    <row r="24" spans="1:28" ht="12.75">
      <c r="A24">
        <v>1973</v>
      </c>
      <c r="B24">
        <v>2</v>
      </c>
      <c r="C24" t="s">
        <v>7</v>
      </c>
      <c r="D24">
        <v>380</v>
      </c>
      <c r="E24">
        <v>0.58</v>
      </c>
      <c r="F24">
        <v>1291</v>
      </c>
      <c r="G24">
        <v>0.00441</v>
      </c>
      <c r="H24">
        <v>0.68</v>
      </c>
      <c r="I24">
        <v>0.56</v>
      </c>
      <c r="K24">
        <f>AVERAGE(F24:F44)</f>
        <v>2334.0476190476193</v>
      </c>
      <c r="L24">
        <f t="shared" si="0"/>
        <v>0.8605045950722834</v>
      </c>
      <c r="M24">
        <v>31.85</v>
      </c>
      <c r="N24" s="4">
        <v>0.0657383</v>
      </c>
      <c r="O24">
        <f t="shared" si="1"/>
        <v>2.7017412718125065</v>
      </c>
      <c r="P24">
        <f t="shared" si="2"/>
        <v>0.05656810922224029</v>
      </c>
      <c r="Y24" s="2"/>
      <c r="Z24" s="2">
        <f t="shared" si="3"/>
        <v>0.5370970867494711</v>
      </c>
      <c r="AA24" s="1">
        <f t="shared" si="4"/>
        <v>1.378648621279722</v>
      </c>
      <c r="AB24">
        <f t="shared" si="5"/>
        <v>2.5668517951258085</v>
      </c>
    </row>
    <row r="25" spans="1:28" ht="12.75">
      <c r="A25">
        <v>1974</v>
      </c>
      <c r="B25">
        <v>2</v>
      </c>
      <c r="C25" t="s">
        <v>7</v>
      </c>
      <c r="D25">
        <v>355</v>
      </c>
      <c r="E25">
        <v>0.66</v>
      </c>
      <c r="F25">
        <v>1168</v>
      </c>
      <c r="G25">
        <v>0.0053</v>
      </c>
      <c r="H25">
        <v>0.68</v>
      </c>
      <c r="K25">
        <f aca="true" t="shared" si="7" ref="K25:K86">K24</f>
        <v>2334.0476190476193</v>
      </c>
      <c r="L25">
        <f t="shared" si="0"/>
        <v>1.0341665201548984</v>
      </c>
      <c r="M25">
        <v>34.73</v>
      </c>
      <c r="N25" s="4">
        <v>0.0543774</v>
      </c>
      <c r="O25">
        <f t="shared" si="1"/>
        <v>2.9777325659513347</v>
      </c>
      <c r="P25">
        <f t="shared" si="2"/>
        <v>0.05623528653307097</v>
      </c>
      <c r="Y25" s="2"/>
      <c r="Z25" s="2">
        <f aca="true" t="shared" si="8" ref="Z25:Z88">G25*(K25/2)^H25</f>
        <v>0.6454908298803168</v>
      </c>
      <c r="AA25" s="1">
        <f aca="true" t="shared" si="9" ref="AA25:AA88">G25*(2*K25)^H25</f>
        <v>1.656879295415539</v>
      </c>
      <c r="AB25">
        <f t="shared" si="5"/>
        <v>2.566851795125808</v>
      </c>
    </row>
    <row r="26" spans="1:28" ht="12.75">
      <c r="A26">
        <v>1975</v>
      </c>
      <c r="B26">
        <v>2</v>
      </c>
      <c r="C26" t="s">
        <v>7</v>
      </c>
      <c r="D26">
        <v>341</v>
      </c>
      <c r="E26">
        <v>0.68</v>
      </c>
      <c r="F26">
        <v>1204</v>
      </c>
      <c r="G26">
        <v>0.006</v>
      </c>
      <c r="H26">
        <v>0.67</v>
      </c>
      <c r="I26">
        <v>0.86</v>
      </c>
      <c r="K26">
        <f t="shared" si="7"/>
        <v>2334.0476190476193</v>
      </c>
      <c r="L26">
        <f t="shared" si="0"/>
        <v>1.0833898377944107</v>
      </c>
      <c r="M26">
        <v>38</v>
      </c>
      <c r="N26" s="4">
        <v>0.0546387</v>
      </c>
      <c r="O26">
        <f t="shared" si="1"/>
        <v>2.8510258889326594</v>
      </c>
      <c r="P26">
        <f t="shared" si="2"/>
        <v>0.05919501233029746</v>
      </c>
      <c r="Y26" s="2"/>
      <c r="Z26" s="2">
        <f t="shared" si="8"/>
        <v>0.6809177579643041</v>
      </c>
      <c r="AA26" s="1">
        <f t="shared" si="9"/>
        <v>1.7237522841895545</v>
      </c>
      <c r="AB26">
        <f t="shared" si="5"/>
        <v>2.531513187940561</v>
      </c>
    </row>
    <row r="27" spans="1:28" ht="12.75">
      <c r="A27">
        <v>1976</v>
      </c>
      <c r="B27">
        <v>2</v>
      </c>
      <c r="C27" t="s">
        <v>7</v>
      </c>
      <c r="D27">
        <v>367</v>
      </c>
      <c r="E27">
        <v>0.79</v>
      </c>
      <c r="F27">
        <v>1182</v>
      </c>
      <c r="G27">
        <v>0.007</v>
      </c>
      <c r="H27">
        <v>0.67</v>
      </c>
      <c r="K27">
        <f t="shared" si="7"/>
        <v>2334.0476190476193</v>
      </c>
      <c r="L27">
        <f t="shared" si="0"/>
        <v>1.2639548107601457</v>
      </c>
      <c r="M27">
        <v>40.2</v>
      </c>
      <c r="N27" s="4">
        <v>0.0524141</v>
      </c>
      <c r="O27">
        <f t="shared" si="1"/>
        <v>3.1441661959207603</v>
      </c>
      <c r="P27">
        <f t="shared" si="2"/>
        <v>0.06624905384666335</v>
      </c>
      <c r="Y27" s="2"/>
      <c r="Z27" s="2">
        <f t="shared" si="8"/>
        <v>0.7944040509583548</v>
      </c>
      <c r="AA27" s="1">
        <f t="shared" si="9"/>
        <v>2.0110443315544804</v>
      </c>
      <c r="AB27">
        <f t="shared" si="5"/>
        <v>2.531513187940561</v>
      </c>
    </row>
    <row r="28" spans="1:28" ht="12.75">
      <c r="A28">
        <v>1977</v>
      </c>
      <c r="B28">
        <v>2</v>
      </c>
      <c r="C28" t="s">
        <v>7</v>
      </c>
      <c r="D28">
        <v>348</v>
      </c>
      <c r="E28">
        <v>0.975</v>
      </c>
      <c r="F28">
        <v>1698</v>
      </c>
      <c r="G28">
        <v>0.0075</v>
      </c>
      <c r="H28">
        <v>0.658</v>
      </c>
      <c r="I28" t="s">
        <v>35</v>
      </c>
      <c r="K28">
        <f t="shared" si="7"/>
        <v>2334.0476190476193</v>
      </c>
      <c r="L28">
        <f t="shared" si="0"/>
        <v>1.2338928681891908</v>
      </c>
      <c r="M28">
        <v>42.75</v>
      </c>
      <c r="N28" s="4">
        <v>0.053033</v>
      </c>
      <c r="O28">
        <f t="shared" si="1"/>
        <v>2.8862991068753</v>
      </c>
      <c r="P28">
        <f t="shared" si="2"/>
        <v>0.06543704047867735</v>
      </c>
      <c r="Y28" s="2"/>
      <c r="Z28" s="2">
        <f t="shared" si="8"/>
        <v>0.7819873306393854</v>
      </c>
      <c r="AA28" s="1">
        <f t="shared" si="9"/>
        <v>1.9469517606164974</v>
      </c>
      <c r="AB28">
        <f t="shared" si="5"/>
        <v>2.489748470764339</v>
      </c>
    </row>
    <row r="29" spans="1:28" ht="12.75">
      <c r="A29">
        <v>1978</v>
      </c>
      <c r="B29">
        <v>2</v>
      </c>
      <c r="C29" t="s">
        <v>7</v>
      </c>
      <c r="D29">
        <v>180</v>
      </c>
      <c r="E29">
        <v>1.379</v>
      </c>
      <c r="F29">
        <v>2748</v>
      </c>
      <c r="G29">
        <v>0.0194</v>
      </c>
      <c r="H29">
        <v>0.54</v>
      </c>
      <c r="I29">
        <v>0.85</v>
      </c>
      <c r="K29">
        <f t="shared" si="7"/>
        <v>2334.0476190476193</v>
      </c>
      <c r="L29">
        <f t="shared" si="0"/>
        <v>1.2781474989342556</v>
      </c>
      <c r="M29">
        <v>45.76</v>
      </c>
      <c r="N29" s="4">
        <v>0.0406424</v>
      </c>
      <c r="O29">
        <f t="shared" si="1"/>
        <v>2.793154499419265</v>
      </c>
      <c r="P29">
        <f t="shared" si="2"/>
        <v>0.05194698191068559</v>
      </c>
      <c r="Y29" s="2"/>
      <c r="Z29" s="2">
        <f t="shared" si="8"/>
        <v>0.8790726672673962</v>
      </c>
      <c r="AA29" s="1">
        <f t="shared" si="9"/>
        <v>1.858391336532099</v>
      </c>
      <c r="AB29">
        <f t="shared" si="5"/>
        <v>2.114036081122761</v>
      </c>
    </row>
    <row r="30" spans="1:28" ht="12.75">
      <c r="A30">
        <v>1979</v>
      </c>
      <c r="B30">
        <v>2</v>
      </c>
      <c r="C30" t="s">
        <v>7</v>
      </c>
      <c r="D30">
        <v>177</v>
      </c>
      <c r="E30">
        <v>1.499</v>
      </c>
      <c r="F30">
        <v>2654</v>
      </c>
      <c r="G30">
        <v>0.0205</v>
      </c>
      <c r="H30">
        <v>0.545</v>
      </c>
      <c r="I30">
        <v>0.82</v>
      </c>
      <c r="K30">
        <f t="shared" si="7"/>
        <v>2334.0476190476193</v>
      </c>
      <c r="L30">
        <f t="shared" si="0"/>
        <v>1.4040211636603745</v>
      </c>
      <c r="M30">
        <v>49.55</v>
      </c>
      <c r="N30" s="4">
        <v>0.0324382</v>
      </c>
      <c r="O30">
        <f t="shared" si="1"/>
        <v>2.833544225348889</v>
      </c>
      <c r="P30">
        <f t="shared" si="2"/>
        <v>0.04554391931104796</v>
      </c>
      <c r="Y30" s="2"/>
      <c r="Z30" s="2">
        <f t="shared" si="8"/>
        <v>0.9623040344866177</v>
      </c>
      <c r="AA30" s="1">
        <f t="shared" si="9"/>
        <v>2.048495441524251</v>
      </c>
      <c r="AB30">
        <f t="shared" si="5"/>
        <v>2.1287403649067196</v>
      </c>
    </row>
    <row r="31" spans="1:28" ht="12.75">
      <c r="A31">
        <v>1980</v>
      </c>
      <c r="B31">
        <v>2</v>
      </c>
      <c r="C31" t="s">
        <v>7</v>
      </c>
      <c r="D31">
        <v>150</v>
      </c>
      <c r="E31">
        <v>1.957</v>
      </c>
      <c r="F31">
        <v>2564</v>
      </c>
      <c r="G31">
        <v>0.0385</v>
      </c>
      <c r="H31">
        <v>0.501</v>
      </c>
      <c r="I31">
        <v>0.8</v>
      </c>
      <c r="K31">
        <f t="shared" si="7"/>
        <v>2334.0476190476193</v>
      </c>
      <c r="L31">
        <f t="shared" si="0"/>
        <v>1.8744924491898225</v>
      </c>
      <c r="M31">
        <v>54.04</v>
      </c>
      <c r="N31" s="4">
        <v>0.0232504</v>
      </c>
      <c r="O31">
        <f t="shared" si="1"/>
        <v>3.4687128963542238</v>
      </c>
      <c r="P31">
        <f t="shared" si="2"/>
        <v>0.04358269924064305</v>
      </c>
      <c r="Y31" s="2"/>
      <c r="Z31" s="2">
        <f t="shared" si="8"/>
        <v>1.3245478971995976</v>
      </c>
      <c r="AA31" s="1">
        <f t="shared" si="9"/>
        <v>2.652770767669846</v>
      </c>
      <c r="AB31">
        <f t="shared" si="5"/>
        <v>2.002774511422668</v>
      </c>
    </row>
    <row r="32" spans="1:28" ht="12.75">
      <c r="A32">
        <v>1981</v>
      </c>
      <c r="B32">
        <v>2</v>
      </c>
      <c r="C32" t="s">
        <v>7</v>
      </c>
      <c r="D32">
        <v>156</v>
      </c>
      <c r="E32">
        <v>2.197</v>
      </c>
      <c r="F32">
        <v>2544</v>
      </c>
      <c r="G32">
        <v>0.027</v>
      </c>
      <c r="H32">
        <v>0.561</v>
      </c>
      <c r="I32">
        <v>0.82</v>
      </c>
      <c r="K32">
        <f t="shared" si="7"/>
        <v>2334.0476190476193</v>
      </c>
      <c r="L32">
        <f t="shared" si="0"/>
        <v>2.093501675103494</v>
      </c>
      <c r="M32">
        <v>59.12</v>
      </c>
      <c r="N32" s="4">
        <v>0.0258483</v>
      </c>
      <c r="O32">
        <f t="shared" si="1"/>
        <v>3.541105675073569</v>
      </c>
      <c r="P32">
        <f t="shared" si="2"/>
        <v>0.05411345934857764</v>
      </c>
      <c r="Y32" s="2"/>
      <c r="Z32" s="2">
        <f t="shared" si="8"/>
        <v>1.4190427695169268</v>
      </c>
      <c r="AA32" s="1">
        <f t="shared" si="9"/>
        <v>3.0885251366687996</v>
      </c>
      <c r="AB32">
        <f t="shared" si="5"/>
        <v>2.1764848833416073</v>
      </c>
    </row>
    <row r="33" spans="1:28" ht="12.75">
      <c r="A33">
        <v>1982</v>
      </c>
      <c r="B33">
        <v>2</v>
      </c>
      <c r="C33" t="s">
        <v>7</v>
      </c>
      <c r="D33">
        <v>138</v>
      </c>
      <c r="E33">
        <v>2.309</v>
      </c>
      <c r="F33">
        <v>2586</v>
      </c>
      <c r="G33">
        <v>0.0405</v>
      </c>
      <c r="H33">
        <v>0.515</v>
      </c>
      <c r="I33">
        <v>0.85</v>
      </c>
      <c r="K33">
        <f t="shared" si="7"/>
        <v>2334.0476190476193</v>
      </c>
      <c r="L33">
        <f t="shared" si="0"/>
        <v>2.198019419107436</v>
      </c>
      <c r="M33">
        <v>62.73</v>
      </c>
      <c r="N33" s="4">
        <v>0.0264932</v>
      </c>
      <c r="O33">
        <f t="shared" si="1"/>
        <v>3.5039365839429872</v>
      </c>
      <c r="P33">
        <f t="shared" si="2"/>
        <v>0.05823256807429712</v>
      </c>
      <c r="Y33" s="2"/>
      <c r="Z33" s="2">
        <f t="shared" si="8"/>
        <v>1.5381584556432653</v>
      </c>
      <c r="AA33" s="1">
        <f t="shared" si="9"/>
        <v>3.140956868941646</v>
      </c>
      <c r="AB33">
        <f t="shared" si="5"/>
        <v>2.0420242514143854</v>
      </c>
    </row>
    <row r="34" spans="1:28" ht="12.75">
      <c r="A34">
        <v>1983</v>
      </c>
      <c r="B34">
        <v>2</v>
      </c>
      <c r="C34" t="s">
        <v>7</v>
      </c>
      <c r="D34">
        <v>141</v>
      </c>
      <c r="E34">
        <v>2.618</v>
      </c>
      <c r="F34">
        <v>3598</v>
      </c>
      <c r="G34">
        <v>0.0568</v>
      </c>
      <c r="H34">
        <v>0.487</v>
      </c>
      <c r="I34">
        <v>0.77</v>
      </c>
      <c r="K34">
        <f t="shared" si="7"/>
        <v>2334.0476190476193</v>
      </c>
      <c r="L34">
        <f t="shared" si="0"/>
        <v>2.480948593534932</v>
      </c>
      <c r="M34">
        <v>65.21</v>
      </c>
      <c r="N34" s="4">
        <v>0.0286611</v>
      </c>
      <c r="O34">
        <f t="shared" si="1"/>
        <v>3.8045523593542896</v>
      </c>
      <c r="P34">
        <f t="shared" si="2"/>
        <v>0.07110671573416404</v>
      </c>
      <c r="Y34" s="2"/>
      <c r="Z34" s="2">
        <f t="shared" si="8"/>
        <v>1.770174815457359</v>
      </c>
      <c r="AA34" s="1">
        <f t="shared" si="9"/>
        <v>3.477117553597475</v>
      </c>
      <c r="AB34">
        <f t="shared" si="5"/>
        <v>1.964279190526781</v>
      </c>
    </row>
    <row r="35" spans="1:28" ht="12.75">
      <c r="A35">
        <v>1984</v>
      </c>
      <c r="B35">
        <v>2</v>
      </c>
      <c r="C35" t="s">
        <v>7</v>
      </c>
      <c r="D35">
        <v>137</v>
      </c>
      <c r="E35">
        <v>2.501</v>
      </c>
      <c r="F35">
        <v>2468</v>
      </c>
      <c r="G35">
        <v>0.044</v>
      </c>
      <c r="H35">
        <v>0.515</v>
      </c>
      <c r="I35">
        <v>0.75</v>
      </c>
      <c r="K35">
        <f t="shared" si="7"/>
        <v>2334.0476190476193</v>
      </c>
      <c r="L35">
        <f t="shared" si="0"/>
        <v>2.387971714585856</v>
      </c>
      <c r="M35">
        <v>67.65</v>
      </c>
      <c r="N35" s="4">
        <v>0.0286601</v>
      </c>
      <c r="O35">
        <f t="shared" si="1"/>
        <v>3.5298916697499716</v>
      </c>
      <c r="P35">
        <f t="shared" si="2"/>
        <v>0.06843950813720209</v>
      </c>
      <c r="Y35" s="2"/>
      <c r="Z35" s="2">
        <f t="shared" si="8"/>
        <v>1.6710857295877448</v>
      </c>
      <c r="AA35" s="1">
        <f t="shared" si="9"/>
        <v>3.4123975860106768</v>
      </c>
      <c r="AB35">
        <f t="shared" si="5"/>
        <v>2.0420242514143854</v>
      </c>
    </row>
    <row r="36" spans="1:28" ht="12.75">
      <c r="A36">
        <v>1985</v>
      </c>
      <c r="B36">
        <v>2</v>
      </c>
      <c r="C36" t="s">
        <v>7</v>
      </c>
      <c r="D36">
        <v>136</v>
      </c>
      <c r="E36">
        <v>2.551</v>
      </c>
      <c r="F36">
        <v>2586</v>
      </c>
      <c r="G36">
        <v>0.024</v>
      </c>
      <c r="H36">
        <v>0.591</v>
      </c>
      <c r="I36">
        <v>0.8</v>
      </c>
      <c r="K36">
        <f t="shared" si="7"/>
        <v>2334.0476190476193</v>
      </c>
      <c r="L36">
        <f t="shared" si="0"/>
        <v>2.3483567950194306</v>
      </c>
      <c r="M36">
        <v>69.71</v>
      </c>
      <c r="N36" s="4">
        <v>0.0281698</v>
      </c>
      <c r="O36">
        <f t="shared" si="1"/>
        <v>3.3687516784097413</v>
      </c>
      <c r="P36">
        <f t="shared" si="2"/>
        <v>0.06615274124433836</v>
      </c>
      <c r="Y36" s="2"/>
      <c r="Z36" s="2">
        <f t="shared" si="8"/>
        <v>1.5590331659387242</v>
      </c>
      <c r="AA36" s="1">
        <f t="shared" si="9"/>
        <v>3.5373074525924992</v>
      </c>
      <c r="AB36">
        <f t="shared" si="5"/>
        <v>2.2689109698719063</v>
      </c>
    </row>
    <row r="37" spans="1:28" ht="12.75">
      <c r="A37">
        <v>1986</v>
      </c>
      <c r="B37">
        <v>2</v>
      </c>
      <c r="C37" t="s">
        <v>7</v>
      </c>
      <c r="D37">
        <v>116</v>
      </c>
      <c r="E37">
        <v>2.501</v>
      </c>
      <c r="F37">
        <v>2494</v>
      </c>
      <c r="G37">
        <v>0.0229</v>
      </c>
      <c r="H37">
        <v>0.598</v>
      </c>
      <c r="I37">
        <v>0.81</v>
      </c>
      <c r="K37">
        <f t="shared" si="7"/>
        <v>2334.0476190476193</v>
      </c>
      <c r="L37">
        <f t="shared" si="0"/>
        <v>2.365729526238338</v>
      </c>
      <c r="M37">
        <v>71.25</v>
      </c>
      <c r="N37" s="4">
        <v>0.0231499</v>
      </c>
      <c r="O37">
        <f t="shared" si="1"/>
        <v>3.3203221420888958</v>
      </c>
      <c r="P37">
        <f t="shared" si="2"/>
        <v>0.05476640195946491</v>
      </c>
      <c r="Y37" s="2"/>
      <c r="Z37" s="2">
        <f t="shared" si="8"/>
        <v>1.5629646402092237</v>
      </c>
      <c r="AA37" s="1">
        <f t="shared" si="9"/>
        <v>3.5808079385383134</v>
      </c>
      <c r="AB37">
        <f t="shared" si="5"/>
        <v>2.2910357959595133</v>
      </c>
    </row>
    <row r="38" spans="1:28" ht="12.75">
      <c r="A38">
        <v>1987</v>
      </c>
      <c r="B38">
        <v>2</v>
      </c>
      <c r="C38" t="s">
        <v>7</v>
      </c>
      <c r="D38">
        <v>180</v>
      </c>
      <c r="E38">
        <v>2.58</v>
      </c>
      <c r="F38">
        <v>2613</v>
      </c>
      <c r="G38">
        <v>0.029</v>
      </c>
      <c r="H38">
        <v>0.569</v>
      </c>
      <c r="K38">
        <f t="shared" si="7"/>
        <v>2334.0476190476193</v>
      </c>
      <c r="L38">
        <f t="shared" si="0"/>
        <v>2.3925026317003977</v>
      </c>
      <c r="M38">
        <v>73.2</v>
      </c>
      <c r="N38" s="4">
        <v>0.0230763</v>
      </c>
      <c r="O38">
        <f t="shared" si="1"/>
        <v>3.268446218169942</v>
      </c>
      <c r="P38">
        <f t="shared" si="2"/>
        <v>0.05521010847990789</v>
      </c>
      <c r="Y38" s="2"/>
      <c r="Z38" s="2">
        <f t="shared" si="8"/>
        <v>1.6127474230772303</v>
      </c>
      <c r="AA38" s="1">
        <f t="shared" si="9"/>
        <v>3.5492655333290872</v>
      </c>
      <c r="AB38">
        <f t="shared" si="5"/>
        <v>2.200757218732274</v>
      </c>
    </row>
    <row r="39" spans="1:28" ht="12.75">
      <c r="A39">
        <v>1988</v>
      </c>
      <c r="B39">
        <v>2</v>
      </c>
      <c r="C39" t="s">
        <v>7</v>
      </c>
      <c r="D39">
        <v>183</v>
      </c>
      <c r="E39">
        <v>2.53</v>
      </c>
      <c r="F39">
        <v>2593</v>
      </c>
      <c r="G39">
        <v>0.015</v>
      </c>
      <c r="H39">
        <v>0.65</v>
      </c>
      <c r="I39">
        <v>0.775</v>
      </c>
      <c r="K39">
        <f t="shared" si="7"/>
        <v>2334.0476190476193</v>
      </c>
      <c r="L39">
        <f t="shared" si="0"/>
        <v>2.319330141446951</v>
      </c>
      <c r="M39">
        <v>75.69</v>
      </c>
      <c r="N39" s="4">
        <v>0.019539</v>
      </c>
      <c r="O39">
        <f t="shared" si="1"/>
        <v>3.064249096904414</v>
      </c>
      <c r="P39">
        <f t="shared" si="2"/>
        <v>0.045317391633731975</v>
      </c>
      <c r="Y39" s="2"/>
      <c r="Z39" s="2">
        <f t="shared" si="8"/>
        <v>1.4780634400215489</v>
      </c>
      <c r="AA39" s="1">
        <f t="shared" si="9"/>
        <v>3.6394190935037978</v>
      </c>
      <c r="AB39">
        <f t="shared" si="5"/>
        <v>2.462288826689833</v>
      </c>
    </row>
    <row r="40" spans="1:28" ht="12.75">
      <c r="A40">
        <v>1989</v>
      </c>
      <c r="B40">
        <v>2</v>
      </c>
      <c r="C40" t="s">
        <v>7</v>
      </c>
      <c r="D40">
        <v>175</v>
      </c>
      <c r="E40">
        <v>2.656</v>
      </c>
      <c r="F40">
        <v>2675</v>
      </c>
      <c r="G40">
        <v>0.0177</v>
      </c>
      <c r="H40">
        <v>0.633</v>
      </c>
      <c r="I40">
        <v>0.79</v>
      </c>
      <c r="K40">
        <f t="shared" si="7"/>
        <v>2334.0476190476193</v>
      </c>
      <c r="L40">
        <f t="shared" si="0"/>
        <v>2.398759535854758</v>
      </c>
      <c r="M40">
        <v>78.56</v>
      </c>
      <c r="N40" s="4">
        <v>0.0236218</v>
      </c>
      <c r="O40">
        <f t="shared" si="1"/>
        <v>3.053410814479071</v>
      </c>
      <c r="P40">
        <f t="shared" si="2"/>
        <v>0.05666301800405392</v>
      </c>
      <c r="Y40" s="2"/>
      <c r="Z40" s="2">
        <f t="shared" si="8"/>
        <v>1.546802007174965</v>
      </c>
      <c r="AA40" s="1">
        <f t="shared" si="9"/>
        <v>3.719963695523747</v>
      </c>
      <c r="AB40">
        <f t="shared" si="5"/>
        <v>2.404938497796355</v>
      </c>
    </row>
    <row r="41" spans="1:28" ht="12.75">
      <c r="A41">
        <v>1990</v>
      </c>
      <c r="B41">
        <v>2</v>
      </c>
      <c r="C41" t="s">
        <v>7</v>
      </c>
      <c r="D41">
        <v>190</v>
      </c>
      <c r="E41">
        <v>2.759</v>
      </c>
      <c r="F41">
        <v>2709</v>
      </c>
      <c r="G41">
        <v>0.018</v>
      </c>
      <c r="H41">
        <v>0.637</v>
      </c>
      <c r="I41">
        <v>0.77</v>
      </c>
      <c r="K41">
        <f t="shared" si="7"/>
        <v>2334.0476190476193</v>
      </c>
      <c r="L41">
        <f t="shared" si="0"/>
        <v>2.5162766746046414</v>
      </c>
      <c r="M41">
        <v>81.59</v>
      </c>
      <c r="N41" s="4">
        <v>0.018391</v>
      </c>
      <c r="O41">
        <f t="shared" si="1"/>
        <v>3.0840503426947437</v>
      </c>
      <c r="P41">
        <f t="shared" si="2"/>
        <v>0.046276844322653964</v>
      </c>
      <c r="Y41" s="2"/>
      <c r="Z41" s="2">
        <f t="shared" si="8"/>
        <v>1.618088549412078</v>
      </c>
      <c r="AA41" s="1">
        <f t="shared" si="9"/>
        <v>3.913041907045168</v>
      </c>
      <c r="AB41">
        <f t="shared" si="5"/>
        <v>2.418311351666722</v>
      </c>
    </row>
    <row r="42" spans="1:28" ht="12.75">
      <c r="A42">
        <v>1991</v>
      </c>
      <c r="B42">
        <v>2</v>
      </c>
      <c r="C42" t="s">
        <v>7</v>
      </c>
      <c r="D42">
        <v>170</v>
      </c>
      <c r="E42">
        <v>3.105</v>
      </c>
      <c r="F42">
        <v>2591</v>
      </c>
      <c r="G42">
        <v>0.029</v>
      </c>
      <c r="H42">
        <v>0.592</v>
      </c>
      <c r="I42">
        <v>0.754</v>
      </c>
      <c r="K42">
        <f t="shared" si="7"/>
        <v>2334.0476190476193</v>
      </c>
      <c r="L42">
        <f t="shared" si="0"/>
        <v>2.8596899397160924</v>
      </c>
      <c r="M42">
        <v>84.44</v>
      </c>
      <c r="N42" s="4">
        <v>0.0170938</v>
      </c>
      <c r="O42">
        <f t="shared" si="1"/>
        <v>3.386653173515031</v>
      </c>
      <c r="P42">
        <f t="shared" si="2"/>
        <v>0.04888296789151894</v>
      </c>
      <c r="Y42" s="2"/>
      <c r="Z42" s="2">
        <f t="shared" si="8"/>
        <v>1.8971828500634433</v>
      </c>
      <c r="AA42" s="1">
        <f t="shared" si="9"/>
        <v>4.310510476646965</v>
      </c>
      <c r="AB42">
        <f t="shared" si="5"/>
        <v>2.2720585295733717</v>
      </c>
    </row>
    <row r="43" spans="1:28" ht="12.75">
      <c r="A43">
        <v>1992</v>
      </c>
      <c r="B43">
        <v>2</v>
      </c>
      <c r="C43" t="s">
        <v>7</v>
      </c>
      <c r="D43">
        <v>161</v>
      </c>
      <c r="E43">
        <v>3.039</v>
      </c>
      <c r="F43">
        <v>2477</v>
      </c>
      <c r="G43">
        <v>0.029</v>
      </c>
      <c r="H43">
        <v>0.593</v>
      </c>
      <c r="I43">
        <v>0.762</v>
      </c>
      <c r="K43">
        <f t="shared" si="7"/>
        <v>2334.0476190476193</v>
      </c>
      <c r="L43">
        <f t="shared" si="0"/>
        <v>2.881954084069829</v>
      </c>
      <c r="M43">
        <v>86.39</v>
      </c>
      <c r="N43" s="4">
        <v>0.0160524</v>
      </c>
      <c r="O43">
        <f t="shared" si="1"/>
        <v>3.3359811136356394</v>
      </c>
      <c r="P43">
        <f t="shared" si="2"/>
        <v>0.046262279739122524</v>
      </c>
      <c r="Y43" s="2"/>
      <c r="Z43" s="2">
        <f t="shared" si="8"/>
        <v>1.9106285800330558</v>
      </c>
      <c r="AA43" s="1">
        <f t="shared" si="9"/>
        <v>4.347082122336446</v>
      </c>
      <c r="AB43">
        <f t="shared" si="5"/>
        <v>2.275210455745008</v>
      </c>
    </row>
    <row r="44" spans="1:30" ht="12.75">
      <c r="A44">
        <v>1993</v>
      </c>
      <c r="B44">
        <v>2</v>
      </c>
      <c r="C44" t="s">
        <v>7</v>
      </c>
      <c r="D44">
        <v>123</v>
      </c>
      <c r="E44">
        <v>3.002</v>
      </c>
      <c r="F44">
        <v>2572</v>
      </c>
      <c r="G44">
        <v>0.027</v>
      </c>
      <c r="H44">
        <v>0.598</v>
      </c>
      <c r="I44">
        <v>0.822</v>
      </c>
      <c r="K44">
        <f t="shared" si="7"/>
        <v>2334.0476190476193</v>
      </c>
      <c r="L44">
        <f t="shared" si="0"/>
        <v>2.789288087704591</v>
      </c>
      <c r="M44">
        <v>88.38</v>
      </c>
      <c r="N44" s="4">
        <v>0.0158576</v>
      </c>
      <c r="O44">
        <f t="shared" si="1"/>
        <v>3.1560172976969803</v>
      </c>
      <c r="P44">
        <f t="shared" si="2"/>
        <v>0.044231414779584324</v>
      </c>
      <c r="Q44" s="1">
        <f>100*((O31/O24)^(1/7)-1)</f>
        <v>3.634298969863514</v>
      </c>
      <c r="R44" s="1">
        <f>100*((O44/O31)^(1/13)-1)</f>
        <v>-0.7240790400916186</v>
      </c>
      <c r="S44" s="1"/>
      <c r="T44" s="1">
        <f>100*((P31/P24)^(1/7)-1)</f>
        <v>-3.6569587240722012</v>
      </c>
      <c r="U44" s="1">
        <f>100*((P44/P31)^(1/13)-1)</f>
        <v>0.11371855708659506</v>
      </c>
      <c r="V44">
        <v>1</v>
      </c>
      <c r="Y44" s="2"/>
      <c r="Z44" s="2">
        <f t="shared" si="8"/>
        <v>1.8427967373645868</v>
      </c>
      <c r="AA44" s="1">
        <f t="shared" si="9"/>
        <v>4.22191328997967</v>
      </c>
      <c r="AB44">
        <f t="shared" si="5"/>
        <v>2.2910357959595133</v>
      </c>
      <c r="AD44" s="1">
        <f>100*((AB44/AB24)^(1/20)-1)</f>
        <v>-0.5667684610016765</v>
      </c>
    </row>
    <row r="45" spans="1:28" ht="12.75">
      <c r="A45">
        <v>1973</v>
      </c>
      <c r="B45">
        <v>3</v>
      </c>
      <c r="C45" t="s">
        <v>8</v>
      </c>
      <c r="K45">
        <f>AVERAGE(F45:F65)</f>
        <v>863.3125</v>
      </c>
      <c r="L45">
        <f t="shared" si="0"/>
        <v>0</v>
      </c>
      <c r="M45">
        <v>31.85</v>
      </c>
      <c r="N45" s="4">
        <v>0.0657383</v>
      </c>
      <c r="O45">
        <f t="shared" si="1"/>
        <v>0</v>
      </c>
      <c r="P45">
        <f t="shared" si="2"/>
        <v>0</v>
      </c>
      <c r="Y45" s="2"/>
      <c r="Z45" s="2">
        <f t="shared" si="8"/>
        <v>0</v>
      </c>
      <c r="AA45" s="1">
        <f t="shared" si="9"/>
        <v>0</v>
      </c>
      <c r="AB45" t="e">
        <f t="shared" si="5"/>
        <v>#DIV/0!</v>
      </c>
    </row>
    <row r="46" spans="1:28" ht="12.75">
      <c r="A46">
        <v>1974</v>
      </c>
      <c r="B46">
        <v>3</v>
      </c>
      <c r="C46" t="s">
        <v>8</v>
      </c>
      <c r="K46">
        <f>K45</f>
        <v>863.3125</v>
      </c>
      <c r="L46">
        <f t="shared" si="0"/>
        <v>0</v>
      </c>
      <c r="M46">
        <v>34.73</v>
      </c>
      <c r="N46" s="4">
        <v>0.0543774</v>
      </c>
      <c r="O46">
        <f t="shared" si="1"/>
        <v>0</v>
      </c>
      <c r="P46">
        <f t="shared" si="2"/>
        <v>0</v>
      </c>
      <c r="Y46" s="2"/>
      <c r="Z46" s="2">
        <f t="shared" si="8"/>
        <v>0</v>
      </c>
      <c r="AA46" s="1">
        <f t="shared" si="9"/>
        <v>0</v>
      </c>
      <c r="AB46" t="e">
        <f t="shared" si="5"/>
        <v>#DIV/0!</v>
      </c>
    </row>
    <row r="47" spans="1:28" ht="12.75">
      <c r="A47">
        <v>1975</v>
      </c>
      <c r="B47">
        <v>3</v>
      </c>
      <c r="C47" t="s">
        <v>8</v>
      </c>
      <c r="K47">
        <f t="shared" si="7"/>
        <v>863.3125</v>
      </c>
      <c r="L47">
        <f t="shared" si="0"/>
        <v>0</v>
      </c>
      <c r="M47">
        <v>38</v>
      </c>
      <c r="N47" s="4">
        <v>0.0546387</v>
      </c>
      <c r="O47">
        <f t="shared" si="1"/>
        <v>0</v>
      </c>
      <c r="P47">
        <f t="shared" si="2"/>
        <v>0</v>
      </c>
      <c r="Y47" s="2"/>
      <c r="Z47" s="2">
        <f t="shared" si="8"/>
        <v>0</v>
      </c>
      <c r="AA47" s="1">
        <f t="shared" si="9"/>
        <v>0</v>
      </c>
      <c r="AB47" t="e">
        <f t="shared" si="5"/>
        <v>#DIV/0!</v>
      </c>
    </row>
    <row r="48" spans="1:28" ht="12.75">
      <c r="A48">
        <v>1976</v>
      </c>
      <c r="B48">
        <v>3</v>
      </c>
      <c r="C48" t="s">
        <v>8</v>
      </c>
      <c r="I48">
        <v>0.85</v>
      </c>
      <c r="K48">
        <f t="shared" si="7"/>
        <v>863.3125</v>
      </c>
      <c r="L48">
        <f t="shared" si="0"/>
        <v>0</v>
      </c>
      <c r="M48">
        <v>40.2</v>
      </c>
      <c r="N48" s="4">
        <v>0.0524141</v>
      </c>
      <c r="O48">
        <f t="shared" si="1"/>
        <v>0</v>
      </c>
      <c r="P48">
        <f t="shared" si="2"/>
        <v>0</v>
      </c>
      <c r="Y48" s="2"/>
      <c r="Z48" s="2">
        <f t="shared" si="8"/>
        <v>0</v>
      </c>
      <c r="AA48" s="1">
        <f t="shared" si="9"/>
        <v>0</v>
      </c>
      <c r="AB48" t="e">
        <f t="shared" si="5"/>
        <v>#DIV/0!</v>
      </c>
    </row>
    <row r="49" spans="1:28" ht="12.75">
      <c r="A49">
        <v>1977</v>
      </c>
      <c r="B49">
        <v>3</v>
      </c>
      <c r="C49" t="s">
        <v>8</v>
      </c>
      <c r="K49">
        <f t="shared" si="7"/>
        <v>863.3125</v>
      </c>
      <c r="L49">
        <f t="shared" si="0"/>
        <v>0</v>
      </c>
      <c r="M49">
        <v>42.75</v>
      </c>
      <c r="N49" s="4">
        <v>0.053033</v>
      </c>
      <c r="O49">
        <f t="shared" si="1"/>
        <v>0</v>
      </c>
      <c r="P49">
        <f t="shared" si="2"/>
        <v>0</v>
      </c>
      <c r="Y49" s="2"/>
      <c r="Z49" s="2">
        <f t="shared" si="8"/>
        <v>0</v>
      </c>
      <c r="AA49" s="1">
        <f t="shared" si="9"/>
        <v>0</v>
      </c>
      <c r="AB49" t="e">
        <f t="shared" si="5"/>
        <v>#DIV/0!</v>
      </c>
    </row>
    <row r="50" spans="1:28" ht="12.75">
      <c r="A50">
        <v>1978</v>
      </c>
      <c r="B50">
        <v>3</v>
      </c>
      <c r="C50" t="s">
        <v>8</v>
      </c>
      <c r="D50">
        <v>224</v>
      </c>
      <c r="E50">
        <v>0.775</v>
      </c>
      <c r="F50">
        <v>993</v>
      </c>
      <c r="G50">
        <v>0.005</v>
      </c>
      <c r="H50">
        <v>0.734</v>
      </c>
      <c r="I50">
        <v>0.93</v>
      </c>
      <c r="K50">
        <f t="shared" si="7"/>
        <v>863.3125</v>
      </c>
      <c r="L50">
        <f t="shared" si="0"/>
        <v>0.7146893948611787</v>
      </c>
      <c r="M50">
        <v>45.76</v>
      </c>
      <c r="N50" s="4">
        <v>0.0406424</v>
      </c>
      <c r="O50">
        <f t="shared" si="1"/>
        <v>1.5618212300287995</v>
      </c>
      <c r="P50">
        <f t="shared" si="2"/>
        <v>0.02904669226170597</v>
      </c>
      <c r="Y50" s="2"/>
      <c r="Z50" s="2">
        <f t="shared" si="8"/>
        <v>0.42969600991710716</v>
      </c>
      <c r="AA50" s="1">
        <f t="shared" si="9"/>
        <v>1.188702988481491</v>
      </c>
      <c r="AB50">
        <f t="shared" si="5"/>
        <v>2.766381258021931</v>
      </c>
    </row>
    <row r="51" spans="1:28" ht="12.75">
      <c r="A51">
        <v>1979</v>
      </c>
      <c r="B51">
        <v>3</v>
      </c>
      <c r="C51" t="s">
        <v>8</v>
      </c>
      <c r="D51">
        <v>229</v>
      </c>
      <c r="E51">
        <v>0.902</v>
      </c>
      <c r="F51">
        <v>1006</v>
      </c>
      <c r="G51">
        <v>0.0054</v>
      </c>
      <c r="H51">
        <v>0.743</v>
      </c>
      <c r="I51">
        <v>0.93</v>
      </c>
      <c r="K51">
        <f t="shared" si="7"/>
        <v>863.3125</v>
      </c>
      <c r="L51">
        <f t="shared" si="0"/>
        <v>0.820288466880815</v>
      </c>
      <c r="M51">
        <v>49.55</v>
      </c>
      <c r="N51" s="4">
        <v>0.0324382</v>
      </c>
      <c r="O51">
        <f t="shared" si="1"/>
        <v>1.6554762197392836</v>
      </c>
      <c r="P51">
        <f t="shared" si="2"/>
        <v>0.026608681346373255</v>
      </c>
      <c r="Y51" s="2"/>
      <c r="Z51" s="2">
        <f t="shared" si="8"/>
        <v>0.49011875168401375</v>
      </c>
      <c r="AA51" s="1">
        <f t="shared" si="9"/>
        <v>1.372877831312784</v>
      </c>
      <c r="AB51">
        <f t="shared" si="5"/>
        <v>2.8011126417744103</v>
      </c>
    </row>
    <row r="52" spans="1:28" ht="12.75">
      <c r="A52">
        <v>1980</v>
      </c>
      <c r="B52">
        <v>3</v>
      </c>
      <c r="C52" t="s">
        <v>8</v>
      </c>
      <c r="D52">
        <v>180</v>
      </c>
      <c r="E52">
        <v>1.079</v>
      </c>
      <c r="F52">
        <v>925</v>
      </c>
      <c r="G52">
        <v>0.0091</v>
      </c>
      <c r="H52">
        <v>0.703</v>
      </c>
      <c r="I52">
        <v>0.9</v>
      </c>
      <c r="K52">
        <f t="shared" si="7"/>
        <v>863.3125</v>
      </c>
      <c r="L52">
        <f t="shared" si="0"/>
        <v>1.0547936747727746</v>
      </c>
      <c r="M52">
        <v>54.04</v>
      </c>
      <c r="N52" s="4">
        <v>0.0232504</v>
      </c>
      <c r="O52">
        <f t="shared" si="1"/>
        <v>1.951875786034002</v>
      </c>
      <c r="P52">
        <f t="shared" si="2"/>
        <v>0.02452437485593692</v>
      </c>
      <c r="Y52" s="2"/>
      <c r="Z52" s="2">
        <f t="shared" si="8"/>
        <v>0.6479528879411269</v>
      </c>
      <c r="AA52" s="1">
        <f t="shared" si="9"/>
        <v>1.7170842464734004</v>
      </c>
      <c r="AB52">
        <f t="shared" si="5"/>
        <v>2.650014034090415</v>
      </c>
    </row>
    <row r="53" spans="1:28" ht="12.75">
      <c r="A53">
        <v>1981</v>
      </c>
      <c r="B53">
        <v>3</v>
      </c>
      <c r="C53" t="s">
        <v>8</v>
      </c>
      <c r="D53">
        <v>174</v>
      </c>
      <c r="E53">
        <v>1.167</v>
      </c>
      <c r="F53">
        <v>895</v>
      </c>
      <c r="G53">
        <v>0.0131</v>
      </c>
      <c r="H53">
        <v>0.664</v>
      </c>
      <c r="I53">
        <v>0.89</v>
      </c>
      <c r="K53">
        <f t="shared" si="7"/>
        <v>863.3125</v>
      </c>
      <c r="L53">
        <f t="shared" si="0"/>
        <v>1.166505704697255</v>
      </c>
      <c r="M53">
        <v>59.12</v>
      </c>
      <c r="N53" s="4">
        <v>0.0258483</v>
      </c>
      <c r="O53">
        <f t="shared" si="1"/>
        <v>1.9731151973904855</v>
      </c>
      <c r="P53">
        <f t="shared" si="2"/>
        <v>0.030152189406726055</v>
      </c>
      <c r="Y53" s="2"/>
      <c r="Z53" s="2">
        <f t="shared" si="8"/>
        <v>0.7362120981122426</v>
      </c>
      <c r="AA53" s="1">
        <f t="shared" si="9"/>
        <v>1.8482928528074558</v>
      </c>
      <c r="AB53">
        <f t="shared" si="5"/>
        <v>2.5105439825652875</v>
      </c>
    </row>
    <row r="54" spans="1:28" ht="12.75">
      <c r="A54">
        <v>1982</v>
      </c>
      <c r="B54">
        <v>3</v>
      </c>
      <c r="C54" t="s">
        <v>8</v>
      </c>
      <c r="D54">
        <v>167</v>
      </c>
      <c r="E54">
        <v>1.21</v>
      </c>
      <c r="F54">
        <v>889</v>
      </c>
      <c r="G54">
        <v>0.0114</v>
      </c>
      <c r="H54">
        <v>0.692</v>
      </c>
      <c r="I54">
        <v>0.91</v>
      </c>
      <c r="K54">
        <f t="shared" si="7"/>
        <v>863.3125</v>
      </c>
      <c r="L54">
        <f t="shared" si="0"/>
        <v>1.2266852056065758</v>
      </c>
      <c r="M54">
        <v>62.73</v>
      </c>
      <c r="N54" s="4">
        <v>0.0264932</v>
      </c>
      <c r="O54">
        <f t="shared" si="1"/>
        <v>1.9555000886443104</v>
      </c>
      <c r="P54">
        <f t="shared" si="2"/>
        <v>0.03249881648917614</v>
      </c>
      <c r="Y54" s="2"/>
      <c r="Z54" s="2">
        <f t="shared" si="8"/>
        <v>0.7593121872274388</v>
      </c>
      <c r="AA54" s="1">
        <f t="shared" si="9"/>
        <v>1.9817363911259402</v>
      </c>
      <c r="AB54">
        <f t="shared" si="5"/>
        <v>2.6099098953779145</v>
      </c>
    </row>
    <row r="55" spans="1:28" ht="12.75">
      <c r="A55">
        <v>1983</v>
      </c>
      <c r="B55">
        <v>3</v>
      </c>
      <c r="C55" t="s">
        <v>8</v>
      </c>
      <c r="D55">
        <v>169</v>
      </c>
      <c r="E55">
        <v>1.253</v>
      </c>
      <c r="F55">
        <v>851</v>
      </c>
      <c r="G55">
        <v>0.0111</v>
      </c>
      <c r="H55">
        <v>0.703</v>
      </c>
      <c r="I55">
        <v>0.91</v>
      </c>
      <c r="K55">
        <f t="shared" si="7"/>
        <v>863.3125</v>
      </c>
      <c r="L55">
        <f t="shared" si="0"/>
        <v>1.2866164604371206</v>
      </c>
      <c r="M55">
        <v>65.21</v>
      </c>
      <c r="N55" s="4">
        <v>0.0286611</v>
      </c>
      <c r="O55">
        <f t="shared" si="1"/>
        <v>1.9730355166954774</v>
      </c>
      <c r="P55">
        <f t="shared" si="2"/>
        <v>0.03687584303423436</v>
      </c>
      <c r="Y55" s="2"/>
      <c r="Z55" s="2">
        <f t="shared" si="8"/>
        <v>0.790360116060056</v>
      </c>
      <c r="AA55" s="1">
        <f t="shared" si="9"/>
        <v>2.0944653995444775</v>
      </c>
      <c r="AB55">
        <f t="shared" si="5"/>
        <v>2.650014034090415</v>
      </c>
    </row>
    <row r="56" spans="1:28" ht="12.75">
      <c r="A56">
        <v>1984</v>
      </c>
      <c r="B56">
        <v>3</v>
      </c>
      <c r="C56" t="s">
        <v>8</v>
      </c>
      <c r="D56">
        <v>170</v>
      </c>
      <c r="E56">
        <v>1.293</v>
      </c>
      <c r="F56">
        <v>829</v>
      </c>
      <c r="G56">
        <v>0.0172</v>
      </c>
      <c r="H56">
        <v>0.647</v>
      </c>
      <c r="I56">
        <v>0.89</v>
      </c>
      <c r="K56">
        <f t="shared" si="7"/>
        <v>863.3125</v>
      </c>
      <c r="L56">
        <f t="shared" si="0"/>
        <v>1.3653033686422094</v>
      </c>
      <c r="M56">
        <v>67.65</v>
      </c>
      <c r="N56" s="4">
        <v>0.0286601</v>
      </c>
      <c r="O56">
        <f t="shared" si="1"/>
        <v>2.018186797697279</v>
      </c>
      <c r="P56">
        <f t="shared" si="2"/>
        <v>0.039129731075622586</v>
      </c>
      <c r="Y56" s="2"/>
      <c r="Z56" s="2">
        <f t="shared" si="8"/>
        <v>0.8718921239528231</v>
      </c>
      <c r="AA56" s="1">
        <f t="shared" si="9"/>
        <v>2.1379402763438975</v>
      </c>
      <c r="AB56">
        <f t="shared" si="5"/>
        <v>2.4520697201063126</v>
      </c>
    </row>
    <row r="57" spans="1:28" ht="12.75">
      <c r="A57">
        <v>1985</v>
      </c>
      <c r="B57">
        <v>3</v>
      </c>
      <c r="C57" t="s">
        <v>8</v>
      </c>
      <c r="D57">
        <v>175</v>
      </c>
      <c r="E57">
        <v>1.396</v>
      </c>
      <c r="F57">
        <v>861</v>
      </c>
      <c r="G57">
        <v>0.018</v>
      </c>
      <c r="H57">
        <v>0.645</v>
      </c>
      <c r="I57">
        <v>0.89</v>
      </c>
      <c r="K57">
        <f t="shared" si="7"/>
        <v>863.3125</v>
      </c>
      <c r="L57">
        <f t="shared" si="0"/>
        <v>1.4096162054764771</v>
      </c>
      <c r="M57">
        <v>69.71</v>
      </c>
      <c r="N57" s="4">
        <v>0.0281698</v>
      </c>
      <c r="O57">
        <f t="shared" si="1"/>
        <v>2.0221147690094354</v>
      </c>
      <c r="P57">
        <f t="shared" si="2"/>
        <v>0.03970860658503127</v>
      </c>
      <c r="Y57" s="2"/>
      <c r="Z57" s="2">
        <f t="shared" si="8"/>
        <v>0.9014394009697079</v>
      </c>
      <c r="AA57" s="1">
        <f t="shared" si="9"/>
        <v>2.2042722390483527</v>
      </c>
      <c r="AB57">
        <f t="shared" si="5"/>
        <v>2.445280555384139</v>
      </c>
    </row>
    <row r="58" spans="1:28" ht="12.75">
      <c r="A58">
        <v>1986</v>
      </c>
      <c r="B58">
        <v>3</v>
      </c>
      <c r="C58" t="s">
        <v>8</v>
      </c>
      <c r="D58">
        <v>161</v>
      </c>
      <c r="E58">
        <v>1.422</v>
      </c>
      <c r="F58">
        <v>814</v>
      </c>
      <c r="G58">
        <v>0.0394</v>
      </c>
      <c r="H58">
        <v>0.54</v>
      </c>
      <c r="I58">
        <v>0.84</v>
      </c>
      <c r="K58">
        <f t="shared" si="7"/>
        <v>863.3125</v>
      </c>
      <c r="L58">
        <f t="shared" si="0"/>
        <v>1.5171445368815268</v>
      </c>
      <c r="M58">
        <v>71.25</v>
      </c>
      <c r="N58" s="4">
        <v>0.0231499</v>
      </c>
      <c r="O58">
        <f t="shared" si="1"/>
        <v>2.129325665798634</v>
      </c>
      <c r="P58">
        <f t="shared" si="2"/>
        <v>0.03512174431435366</v>
      </c>
      <c r="Y58" s="2"/>
      <c r="Z58" s="2">
        <f t="shared" si="8"/>
        <v>1.043447877321397</v>
      </c>
      <c r="AA58" s="1">
        <f t="shared" si="9"/>
        <v>2.2058864614283897</v>
      </c>
      <c r="AB58">
        <f t="shared" si="5"/>
        <v>2.114036081122761</v>
      </c>
    </row>
    <row r="59" spans="1:28" ht="12.75">
      <c r="A59">
        <v>1987</v>
      </c>
      <c r="B59">
        <v>3</v>
      </c>
      <c r="C59" t="s">
        <v>8</v>
      </c>
      <c r="D59">
        <v>204</v>
      </c>
      <c r="E59">
        <v>1.492</v>
      </c>
      <c r="F59">
        <v>833</v>
      </c>
      <c r="G59">
        <v>0.0423</v>
      </c>
      <c r="H59">
        <v>0.533</v>
      </c>
      <c r="K59">
        <f t="shared" si="7"/>
        <v>863.3125</v>
      </c>
      <c r="L59">
        <f t="shared" si="0"/>
        <v>1.5535238567955112</v>
      </c>
      <c r="M59">
        <v>73.2</v>
      </c>
      <c r="N59" s="4">
        <v>0.0230763</v>
      </c>
      <c r="O59">
        <f t="shared" si="1"/>
        <v>2.1223003508135396</v>
      </c>
      <c r="P59">
        <f t="shared" si="2"/>
        <v>0.035849582576570255</v>
      </c>
      <c r="Y59" s="2"/>
      <c r="Z59" s="2">
        <f t="shared" si="8"/>
        <v>1.0736653542366268</v>
      </c>
      <c r="AA59" s="1">
        <f t="shared" si="9"/>
        <v>2.247847864429552</v>
      </c>
      <c r="AB59">
        <f t="shared" si="5"/>
        <v>2.0936205639491514</v>
      </c>
    </row>
    <row r="60" spans="1:28" ht="12.75">
      <c r="A60">
        <v>1988</v>
      </c>
      <c r="B60">
        <v>3</v>
      </c>
      <c r="C60" t="s">
        <v>8</v>
      </c>
      <c r="D60">
        <v>210</v>
      </c>
      <c r="E60">
        <v>1.463</v>
      </c>
      <c r="F60">
        <v>825</v>
      </c>
      <c r="G60">
        <v>0.04</v>
      </c>
      <c r="H60">
        <v>0.54</v>
      </c>
      <c r="I60">
        <v>0.823</v>
      </c>
      <c r="K60">
        <f t="shared" si="7"/>
        <v>863.3125</v>
      </c>
      <c r="L60">
        <f t="shared" si="0"/>
        <v>1.5402482607934282</v>
      </c>
      <c r="M60">
        <v>75.69</v>
      </c>
      <c r="N60" s="4">
        <v>0.019539</v>
      </c>
      <c r="O60">
        <f t="shared" si="1"/>
        <v>2.0349428732903005</v>
      </c>
      <c r="P60">
        <f t="shared" si="2"/>
        <v>0.030094910767642796</v>
      </c>
      <c r="Y60" s="2"/>
      <c r="Z60" s="2">
        <f t="shared" si="8"/>
        <v>1.059337946519185</v>
      </c>
      <c r="AA60" s="1">
        <f t="shared" si="9"/>
        <v>2.239478641044051</v>
      </c>
      <c r="AB60">
        <f t="shared" si="5"/>
        <v>2.114036081122761</v>
      </c>
    </row>
    <row r="61" spans="1:28" ht="12.75">
      <c r="A61">
        <v>1989</v>
      </c>
      <c r="B61">
        <v>3</v>
      </c>
      <c r="C61" t="s">
        <v>8</v>
      </c>
      <c r="D61">
        <v>208</v>
      </c>
      <c r="E61">
        <v>1.491</v>
      </c>
      <c r="F61">
        <v>833</v>
      </c>
      <c r="G61">
        <v>0.0395</v>
      </c>
      <c r="H61">
        <v>0.543</v>
      </c>
      <c r="I61">
        <v>0.826</v>
      </c>
      <c r="K61">
        <f t="shared" si="7"/>
        <v>863.3125</v>
      </c>
      <c r="L61">
        <f t="shared" si="0"/>
        <v>1.5521594575294568</v>
      </c>
      <c r="M61">
        <v>78.56</v>
      </c>
      <c r="N61" s="4">
        <v>0.0236218</v>
      </c>
      <c r="O61">
        <f t="shared" si="1"/>
        <v>1.9757630569366813</v>
      </c>
      <c r="P61">
        <f t="shared" si="2"/>
        <v>0.03666480027386932</v>
      </c>
      <c r="Y61" s="2"/>
      <c r="Z61" s="2">
        <f t="shared" si="8"/>
        <v>1.0653125610878762</v>
      </c>
      <c r="AA61" s="1">
        <f t="shared" si="9"/>
        <v>2.2614949542488363</v>
      </c>
      <c r="AB61">
        <f t="shared" si="5"/>
        <v>2.12284641789959</v>
      </c>
    </row>
    <row r="62" spans="1:28" ht="12.75">
      <c r="A62">
        <v>1990</v>
      </c>
      <c r="B62">
        <v>3</v>
      </c>
      <c r="C62" t="s">
        <v>8</v>
      </c>
      <c r="D62">
        <v>220</v>
      </c>
      <c r="E62">
        <v>1.548</v>
      </c>
      <c r="F62">
        <v>834</v>
      </c>
      <c r="G62">
        <v>0.044</v>
      </c>
      <c r="H62">
        <v>0.531</v>
      </c>
      <c r="I62">
        <v>0.798</v>
      </c>
      <c r="K62">
        <f t="shared" si="7"/>
        <v>863.3125</v>
      </c>
      <c r="L62">
        <f t="shared" si="0"/>
        <v>1.5942554120435153</v>
      </c>
      <c r="M62">
        <v>81.59</v>
      </c>
      <c r="N62" s="4">
        <v>0.018391</v>
      </c>
      <c r="O62">
        <f t="shared" si="1"/>
        <v>1.953983836307777</v>
      </c>
      <c r="P62">
        <f t="shared" si="2"/>
        <v>0.02931995128289229</v>
      </c>
      <c r="Y62" s="2"/>
      <c r="Z62" s="2">
        <f t="shared" si="8"/>
        <v>1.1033440879467837</v>
      </c>
      <c r="AA62" s="1">
        <f t="shared" si="9"/>
        <v>2.3035881069157713</v>
      </c>
      <c r="AB62">
        <f t="shared" si="5"/>
        <v>2.087823854843438</v>
      </c>
    </row>
    <row r="63" spans="1:28" ht="12.75">
      <c r="A63">
        <v>1991</v>
      </c>
      <c r="B63">
        <v>3</v>
      </c>
      <c r="C63" t="s">
        <v>8</v>
      </c>
      <c r="D63">
        <v>216</v>
      </c>
      <c r="E63">
        <v>1.72</v>
      </c>
      <c r="F63">
        <v>813</v>
      </c>
      <c r="G63">
        <v>0.045</v>
      </c>
      <c r="H63">
        <v>0.547</v>
      </c>
      <c r="I63">
        <v>0.816</v>
      </c>
      <c r="K63">
        <f t="shared" si="7"/>
        <v>863.3125</v>
      </c>
      <c r="L63">
        <f t="shared" si="0"/>
        <v>1.8167552577244246</v>
      </c>
      <c r="M63">
        <v>84.44</v>
      </c>
      <c r="N63" s="4">
        <v>0.0170938</v>
      </c>
      <c r="O63">
        <f t="shared" si="1"/>
        <v>2.151533938565164</v>
      </c>
      <c r="P63">
        <f t="shared" si="2"/>
        <v>0.031055251024489767</v>
      </c>
      <c r="Y63" s="2"/>
      <c r="Z63" s="2">
        <f t="shared" si="8"/>
        <v>1.243463432324228</v>
      </c>
      <c r="AA63" s="1">
        <f t="shared" si="9"/>
        <v>2.6543600564915724</v>
      </c>
      <c r="AB63">
        <f t="shared" si="5"/>
        <v>2.134650676079921</v>
      </c>
    </row>
    <row r="64" spans="1:28" ht="12.75">
      <c r="A64">
        <v>1992</v>
      </c>
      <c r="B64">
        <v>3</v>
      </c>
      <c r="C64" t="s">
        <v>8</v>
      </c>
      <c r="D64">
        <v>109</v>
      </c>
      <c r="E64">
        <v>1.555</v>
      </c>
      <c r="F64">
        <v>807</v>
      </c>
      <c r="G64">
        <v>0.039</v>
      </c>
      <c r="H64">
        <v>0.551</v>
      </c>
      <c r="I64">
        <v>0.77</v>
      </c>
      <c r="K64">
        <f t="shared" si="7"/>
        <v>863.3125</v>
      </c>
      <c r="L64">
        <f t="shared" si="0"/>
        <v>1.6176821414695892</v>
      </c>
      <c r="M64">
        <v>86.39</v>
      </c>
      <c r="N64" s="4">
        <v>0.0160524</v>
      </c>
      <c r="O64">
        <f t="shared" si="1"/>
        <v>1.8725340218423303</v>
      </c>
      <c r="P64">
        <f t="shared" si="2"/>
        <v>0.025967680807726438</v>
      </c>
      <c r="Y64" s="2"/>
      <c r="Z64" s="2">
        <f t="shared" si="8"/>
        <v>1.1041438644275798</v>
      </c>
      <c r="AA64" s="1">
        <f t="shared" si="9"/>
        <v>2.3700675203102373</v>
      </c>
      <c r="AB64">
        <f t="shared" si="5"/>
        <v>2.1465205727869066</v>
      </c>
    </row>
    <row r="65" spans="1:30" ht="12.75">
      <c r="A65">
        <v>1993</v>
      </c>
      <c r="B65">
        <v>3</v>
      </c>
      <c r="C65" t="s">
        <v>8</v>
      </c>
      <c r="D65">
        <v>64</v>
      </c>
      <c r="E65">
        <v>1.558</v>
      </c>
      <c r="F65">
        <v>805</v>
      </c>
      <c r="G65">
        <v>0.031</v>
      </c>
      <c r="H65">
        <v>0.613</v>
      </c>
      <c r="I65">
        <v>0.839</v>
      </c>
      <c r="K65">
        <f t="shared" si="7"/>
        <v>863.3125</v>
      </c>
      <c r="L65">
        <f t="shared" si="0"/>
        <v>1.9553868746907404</v>
      </c>
      <c r="M65">
        <v>88.38</v>
      </c>
      <c r="N65" s="4">
        <v>0.0158576</v>
      </c>
      <c r="O65">
        <f t="shared" si="1"/>
        <v>2.212476662922313</v>
      </c>
      <c r="P65">
        <f t="shared" si="2"/>
        <v>0.031007742904095883</v>
      </c>
      <c r="Q65" s="1" t="e">
        <f>100*((O52/O45)^(1/7)-1)</f>
        <v>#DIV/0!</v>
      </c>
      <c r="R65" s="1">
        <f>100*((O65/O52)^(1/13)-1)</f>
        <v>0.968674636747191</v>
      </c>
      <c r="S65" s="1"/>
      <c r="T65" s="1" t="e">
        <f>100*((P52/P45)^(1/7)-1)</f>
        <v>#DIV/0!</v>
      </c>
      <c r="U65" s="1">
        <f>100*((P65/P52)^(1/13)-1)</f>
        <v>1.820757520320715</v>
      </c>
      <c r="V65">
        <v>1</v>
      </c>
      <c r="Y65" s="2"/>
      <c r="Z65" s="2">
        <f t="shared" si="8"/>
        <v>1.2785016956689597</v>
      </c>
      <c r="AA65" s="1">
        <f t="shared" si="9"/>
        <v>2.9906396234478247</v>
      </c>
      <c r="AB65">
        <f t="shared" si="5"/>
        <v>2.3391753281038947</v>
      </c>
      <c r="AD65" s="1">
        <f>100*((AB65/AB50)^(1/15)-1)</f>
        <v>-1.1120479715919784</v>
      </c>
    </row>
    <row r="66" spans="1:28" ht="12.75">
      <c r="A66">
        <v>1973</v>
      </c>
      <c r="B66">
        <v>4</v>
      </c>
      <c r="C66" t="s">
        <v>19</v>
      </c>
      <c r="D66">
        <v>88</v>
      </c>
      <c r="E66">
        <v>0.56</v>
      </c>
      <c r="F66">
        <v>1451</v>
      </c>
      <c r="G66">
        <v>0.009</v>
      </c>
      <c r="H66">
        <v>0.57</v>
      </c>
      <c r="I66">
        <v>0.82</v>
      </c>
      <c r="K66">
        <f>AVERAGE(F66:F86)</f>
        <v>1992.2857142857142</v>
      </c>
      <c r="L66">
        <f t="shared" si="0"/>
        <v>0.6837115764312576</v>
      </c>
      <c r="M66">
        <v>31.85</v>
      </c>
      <c r="N66" s="4">
        <v>0.0657383</v>
      </c>
      <c r="O66">
        <f t="shared" si="1"/>
        <v>2.1466611504906044</v>
      </c>
      <c r="P66">
        <f t="shared" si="2"/>
        <v>0.04494603672491094</v>
      </c>
      <c r="Y66" s="2"/>
      <c r="Z66" s="2">
        <f t="shared" si="8"/>
        <v>0.46055959632998156</v>
      </c>
      <c r="AA66" s="1">
        <f t="shared" si="9"/>
        <v>1.0149859507241465</v>
      </c>
      <c r="AB66">
        <f t="shared" si="5"/>
        <v>2.203810231753221</v>
      </c>
    </row>
    <row r="67" spans="1:28" ht="12.75">
      <c r="A67">
        <v>1974</v>
      </c>
      <c r="B67">
        <v>4</v>
      </c>
      <c r="C67" t="s">
        <v>19</v>
      </c>
      <c r="D67">
        <v>124</v>
      </c>
      <c r="E67">
        <v>0.63</v>
      </c>
      <c r="F67">
        <v>1583</v>
      </c>
      <c r="G67">
        <v>0.011</v>
      </c>
      <c r="H67">
        <v>0.56</v>
      </c>
      <c r="K67">
        <f>K66</f>
        <v>1992.2857142857142</v>
      </c>
      <c r="L67">
        <f aca="true" t="shared" si="10" ref="L67:L130">G67*K67^H67</f>
        <v>0.7745145714467087</v>
      </c>
      <c r="M67">
        <v>34.73</v>
      </c>
      <c r="N67" s="4">
        <v>0.0543774</v>
      </c>
      <c r="O67">
        <f t="shared" si="1"/>
        <v>2.230102422823809</v>
      </c>
      <c r="P67">
        <f t="shared" si="2"/>
        <v>0.04211608865738625</v>
      </c>
      <c r="Y67" s="2"/>
      <c r="Z67" s="2">
        <f t="shared" si="8"/>
        <v>0.5253549096479421</v>
      </c>
      <c r="AA67" s="1">
        <f t="shared" si="9"/>
        <v>1.1418429910272918</v>
      </c>
      <c r="AB67">
        <f t="shared" si="5"/>
        <v>2.173469725052116</v>
      </c>
    </row>
    <row r="68" spans="1:28" ht="12.75">
      <c r="A68">
        <v>1975</v>
      </c>
      <c r="B68">
        <v>4</v>
      </c>
      <c r="C68" t="s">
        <v>19</v>
      </c>
      <c r="D68">
        <v>101</v>
      </c>
      <c r="E68">
        <v>0.67</v>
      </c>
      <c r="F68">
        <v>1579</v>
      </c>
      <c r="G68">
        <v>0.011</v>
      </c>
      <c r="H68">
        <v>0.56</v>
      </c>
      <c r="I68">
        <v>0.82</v>
      </c>
      <c r="K68">
        <f t="shared" si="7"/>
        <v>1992.2857142857142</v>
      </c>
      <c r="L68">
        <f t="shared" si="10"/>
        <v>0.7745145714467087</v>
      </c>
      <c r="M68">
        <v>38</v>
      </c>
      <c r="N68" s="4">
        <v>0.0546387</v>
      </c>
      <c r="O68">
        <f aca="true" t="shared" si="11" ref="O68:O131">100*L68/M68</f>
        <v>2.0381962406492335</v>
      </c>
      <c r="P68">
        <f aca="true" t="shared" si="12" ref="P68:P131">L68*N68</f>
        <v>0.04231846931490528</v>
      </c>
      <c r="Y68" s="2"/>
      <c r="Z68" s="2">
        <f t="shared" si="8"/>
        <v>0.5253549096479421</v>
      </c>
      <c r="AA68" s="1">
        <f t="shared" si="9"/>
        <v>1.1418429910272918</v>
      </c>
      <c r="AB68">
        <f aca="true" t="shared" si="13" ref="AB68:AB131">AA68/Z68</f>
        <v>2.173469725052116</v>
      </c>
    </row>
    <row r="69" spans="1:28" ht="12.75">
      <c r="A69">
        <v>1976</v>
      </c>
      <c r="B69">
        <v>4</v>
      </c>
      <c r="C69" t="s">
        <v>19</v>
      </c>
      <c r="D69">
        <v>153</v>
      </c>
      <c r="E69">
        <v>0.81</v>
      </c>
      <c r="F69">
        <v>1572</v>
      </c>
      <c r="G69">
        <v>0.0184</v>
      </c>
      <c r="H69">
        <v>0.51</v>
      </c>
      <c r="I69">
        <v>0.75</v>
      </c>
      <c r="K69">
        <f t="shared" si="7"/>
        <v>1992.2857142857142</v>
      </c>
      <c r="L69">
        <f t="shared" si="10"/>
        <v>0.8861090041613194</v>
      </c>
      <c r="M69">
        <v>40.2</v>
      </c>
      <c r="N69" s="4">
        <v>0.0524141</v>
      </c>
      <c r="O69">
        <f t="shared" si="11"/>
        <v>2.204251254132635</v>
      </c>
      <c r="P69">
        <f t="shared" si="12"/>
        <v>0.04644460595501181</v>
      </c>
      <c r="Y69" s="2"/>
      <c r="Z69" s="2">
        <f t="shared" si="8"/>
        <v>0.6222456251198324</v>
      </c>
      <c r="AA69" s="1">
        <f t="shared" si="9"/>
        <v>1.2618637006962532</v>
      </c>
      <c r="AB69">
        <f t="shared" si="13"/>
        <v>2.0279189595800577</v>
      </c>
    </row>
    <row r="70" spans="1:28" ht="12.75">
      <c r="A70">
        <v>1977</v>
      </c>
      <c r="B70">
        <v>4</v>
      </c>
      <c r="C70" t="s">
        <v>19</v>
      </c>
      <c r="D70">
        <v>152</v>
      </c>
      <c r="E70">
        <v>0.917</v>
      </c>
      <c r="F70">
        <v>2010</v>
      </c>
      <c r="G70">
        <v>0.0245</v>
      </c>
      <c r="H70">
        <v>0.48</v>
      </c>
      <c r="K70">
        <f t="shared" si="7"/>
        <v>1992.2857142857142</v>
      </c>
      <c r="L70">
        <f t="shared" si="10"/>
        <v>0.9394093152738274</v>
      </c>
      <c r="M70">
        <v>42.75</v>
      </c>
      <c r="N70" s="4">
        <v>0.053033</v>
      </c>
      <c r="O70">
        <f t="shared" si="11"/>
        <v>2.1974486906990114</v>
      </c>
      <c r="P70">
        <f t="shared" si="12"/>
        <v>0.049819694216916885</v>
      </c>
      <c r="Y70" s="2"/>
      <c r="Z70" s="2">
        <f t="shared" si="8"/>
        <v>0.6735354588359299</v>
      </c>
      <c r="AA70" s="1">
        <f t="shared" si="9"/>
        <v>1.3102351925887412</v>
      </c>
      <c r="AB70">
        <f t="shared" si="13"/>
        <v>1.94530989482457</v>
      </c>
    </row>
    <row r="71" spans="1:28" ht="12.75">
      <c r="A71">
        <v>1978</v>
      </c>
      <c r="B71">
        <v>4</v>
      </c>
      <c r="C71" t="s">
        <v>19</v>
      </c>
      <c r="D71">
        <v>180</v>
      </c>
      <c r="E71">
        <v>1.027</v>
      </c>
      <c r="F71">
        <v>2127</v>
      </c>
      <c r="G71">
        <v>0.0313</v>
      </c>
      <c r="H71">
        <v>0.458</v>
      </c>
      <c r="I71">
        <v>0.85</v>
      </c>
      <c r="K71">
        <f t="shared" si="7"/>
        <v>1992.2857142857142</v>
      </c>
      <c r="L71">
        <f t="shared" si="10"/>
        <v>1.0154238970390266</v>
      </c>
      <c r="M71">
        <v>45.76</v>
      </c>
      <c r="N71" s="4">
        <v>0.0406424</v>
      </c>
      <c r="O71">
        <f t="shared" si="11"/>
        <v>2.219020754018852</v>
      </c>
      <c r="P71">
        <f t="shared" si="12"/>
        <v>0.041269264193018934</v>
      </c>
      <c r="Y71" s="2"/>
      <c r="Z71" s="2">
        <f t="shared" si="8"/>
        <v>0.7392232909463735</v>
      </c>
      <c r="AA71" s="1">
        <f t="shared" si="9"/>
        <v>1.3948230572631168</v>
      </c>
      <c r="AB71">
        <f t="shared" si="13"/>
        <v>1.8868765017907199</v>
      </c>
    </row>
    <row r="72" spans="1:28" ht="12.75">
      <c r="A72">
        <v>1979</v>
      </c>
      <c r="B72">
        <v>4</v>
      </c>
      <c r="C72" t="s">
        <v>19</v>
      </c>
      <c r="D72">
        <v>167</v>
      </c>
      <c r="E72">
        <v>1.092</v>
      </c>
      <c r="F72">
        <v>2049</v>
      </c>
      <c r="G72">
        <v>0.0352</v>
      </c>
      <c r="H72">
        <v>0.453</v>
      </c>
      <c r="I72">
        <v>0.85</v>
      </c>
      <c r="K72">
        <f t="shared" si="7"/>
        <v>1992.2857142857142</v>
      </c>
      <c r="L72">
        <f t="shared" si="10"/>
        <v>1.0993828244060866</v>
      </c>
      <c r="M72">
        <v>49.55</v>
      </c>
      <c r="N72" s="4">
        <v>0.0324382</v>
      </c>
      <c r="O72">
        <f t="shared" si="11"/>
        <v>2.21873425712631</v>
      </c>
      <c r="P72">
        <f t="shared" si="12"/>
        <v>0.03566199993464952</v>
      </c>
      <c r="Y72" s="2"/>
      <c r="Z72" s="2">
        <f t="shared" si="8"/>
        <v>0.8031235477340901</v>
      </c>
      <c r="AA72" s="1">
        <f t="shared" si="9"/>
        <v>1.5049273527206781</v>
      </c>
      <c r="AB72">
        <f t="shared" si="13"/>
        <v>1.8738428937448506</v>
      </c>
    </row>
    <row r="73" spans="1:28" ht="12.75">
      <c r="A73">
        <v>1980</v>
      </c>
      <c r="B73">
        <v>4</v>
      </c>
      <c r="C73" t="s">
        <v>19</v>
      </c>
      <c r="D73">
        <v>175</v>
      </c>
      <c r="E73">
        <v>1.323</v>
      </c>
      <c r="F73">
        <v>2082</v>
      </c>
      <c r="G73">
        <v>0.0291</v>
      </c>
      <c r="H73">
        <v>0.5</v>
      </c>
      <c r="I73">
        <v>0.82</v>
      </c>
      <c r="K73">
        <f t="shared" si="7"/>
        <v>1992.2857142857142</v>
      </c>
      <c r="L73">
        <f t="shared" si="10"/>
        <v>1.298879311450562</v>
      </c>
      <c r="M73">
        <v>54.04</v>
      </c>
      <c r="N73" s="4">
        <v>0.0232504</v>
      </c>
      <c r="O73">
        <f t="shared" si="11"/>
        <v>2.403551649612439</v>
      </c>
      <c r="P73">
        <f t="shared" si="12"/>
        <v>0.030199463542950146</v>
      </c>
      <c r="Y73" s="2"/>
      <c r="Z73" s="2">
        <f t="shared" si="8"/>
        <v>0.918446369069606</v>
      </c>
      <c r="AA73" s="1">
        <f t="shared" si="9"/>
        <v>1.836892738139212</v>
      </c>
      <c r="AB73">
        <f t="shared" si="13"/>
        <v>2</v>
      </c>
    </row>
    <row r="74" spans="1:28" ht="12.75">
      <c r="A74">
        <v>1981</v>
      </c>
      <c r="B74">
        <v>4</v>
      </c>
      <c r="C74" t="s">
        <v>19</v>
      </c>
      <c r="D74">
        <v>167</v>
      </c>
      <c r="E74">
        <v>1.339</v>
      </c>
      <c r="F74">
        <v>2044</v>
      </c>
      <c r="G74">
        <v>0.0542</v>
      </c>
      <c r="H74">
        <v>0.423</v>
      </c>
      <c r="I74">
        <v>0.79</v>
      </c>
      <c r="K74">
        <f t="shared" si="7"/>
        <v>1992.2857142857142</v>
      </c>
      <c r="L74">
        <f t="shared" si="10"/>
        <v>1.347798665913758</v>
      </c>
      <c r="M74">
        <v>59.12</v>
      </c>
      <c r="N74" s="4">
        <v>0.0258483</v>
      </c>
      <c r="O74">
        <f t="shared" si="11"/>
        <v>2.2797677028311196</v>
      </c>
      <c r="P74">
        <f t="shared" si="12"/>
        <v>0.03483830425613859</v>
      </c>
      <c r="Y74" s="2"/>
      <c r="Z74" s="2">
        <f t="shared" si="8"/>
        <v>1.0052853045297871</v>
      </c>
      <c r="AA74" s="1">
        <f t="shared" si="9"/>
        <v>1.8070106423057524</v>
      </c>
      <c r="AB74">
        <f t="shared" si="13"/>
        <v>1.797510253222059</v>
      </c>
    </row>
    <row r="75" spans="1:28" ht="12.75">
      <c r="A75">
        <v>1982</v>
      </c>
      <c r="B75">
        <v>4</v>
      </c>
      <c r="C75" t="s">
        <v>19</v>
      </c>
      <c r="D75">
        <v>148</v>
      </c>
      <c r="E75">
        <v>1.644</v>
      </c>
      <c r="F75">
        <v>2049</v>
      </c>
      <c r="G75">
        <v>0.0557</v>
      </c>
      <c r="H75">
        <v>0.445</v>
      </c>
      <c r="I75">
        <v>0.8</v>
      </c>
      <c r="K75">
        <f t="shared" si="7"/>
        <v>1992.2857142857142</v>
      </c>
      <c r="L75">
        <f t="shared" si="10"/>
        <v>1.637067800533766</v>
      </c>
      <c r="M75">
        <v>62.73</v>
      </c>
      <c r="N75" s="4">
        <v>0.0264932</v>
      </c>
      <c r="O75">
        <f t="shared" si="11"/>
        <v>2.609704767310324</v>
      </c>
      <c r="P75">
        <f t="shared" si="12"/>
        <v>0.043371164653101174</v>
      </c>
      <c r="Y75" s="2"/>
      <c r="Z75" s="2">
        <f t="shared" si="8"/>
        <v>1.2025643315470602</v>
      </c>
      <c r="AA75" s="1">
        <f t="shared" si="9"/>
        <v>2.2285635065333596</v>
      </c>
      <c r="AB75">
        <f t="shared" si="13"/>
        <v>1.8531761237807416</v>
      </c>
    </row>
    <row r="76" spans="1:28" ht="12.75">
      <c r="A76">
        <v>1983</v>
      </c>
      <c r="B76">
        <v>4</v>
      </c>
      <c r="C76" t="s">
        <v>19</v>
      </c>
      <c r="D76">
        <v>151</v>
      </c>
      <c r="E76">
        <v>1.712</v>
      </c>
      <c r="F76">
        <v>2211</v>
      </c>
      <c r="G76">
        <v>0.0733</v>
      </c>
      <c r="H76">
        <v>0.411</v>
      </c>
      <c r="I76">
        <v>0.75</v>
      </c>
      <c r="K76">
        <f t="shared" si="7"/>
        <v>1992.2857142857142</v>
      </c>
      <c r="L76">
        <f t="shared" si="10"/>
        <v>1.6639393440584966</v>
      </c>
      <c r="M76">
        <v>65.21</v>
      </c>
      <c r="N76" s="4">
        <v>0.0286611</v>
      </c>
      <c r="O76">
        <f t="shared" si="11"/>
        <v>2.5516628493459543</v>
      </c>
      <c r="P76">
        <f t="shared" si="12"/>
        <v>0.047690331933994974</v>
      </c>
      <c r="Y76" s="2"/>
      <c r="Z76" s="2">
        <f t="shared" si="8"/>
        <v>1.2514519017080112</v>
      </c>
      <c r="AA76" s="1">
        <f t="shared" si="9"/>
        <v>2.2123855794433966</v>
      </c>
      <c r="AB76">
        <f t="shared" si="13"/>
        <v>1.7678550621273421</v>
      </c>
    </row>
    <row r="77" spans="1:28" ht="12.75">
      <c r="A77">
        <v>1984</v>
      </c>
      <c r="B77">
        <v>4</v>
      </c>
      <c r="C77" t="s">
        <v>19</v>
      </c>
      <c r="D77">
        <v>142</v>
      </c>
      <c r="E77">
        <v>1.601</v>
      </c>
      <c r="F77">
        <v>2299</v>
      </c>
      <c r="G77">
        <v>0.0785</v>
      </c>
      <c r="H77">
        <v>0.392</v>
      </c>
      <c r="I77">
        <v>0.78</v>
      </c>
      <c r="K77">
        <f t="shared" si="7"/>
        <v>1992.2857142857142</v>
      </c>
      <c r="L77">
        <f t="shared" si="10"/>
        <v>1.542465617486353</v>
      </c>
      <c r="M77">
        <v>67.65</v>
      </c>
      <c r="N77" s="4">
        <v>0.0286601</v>
      </c>
      <c r="O77">
        <f t="shared" si="11"/>
        <v>2.280067431613234</v>
      </c>
      <c r="P77">
        <f t="shared" si="12"/>
        <v>0.04420721884372063</v>
      </c>
      <c r="Y77" s="2"/>
      <c r="Z77" s="2">
        <f t="shared" si="8"/>
        <v>1.1754704984343325</v>
      </c>
      <c r="AA77" s="1">
        <f t="shared" si="9"/>
        <v>2.0240407430867307</v>
      </c>
      <c r="AB77">
        <f t="shared" si="13"/>
        <v>1.7218983766778078</v>
      </c>
    </row>
    <row r="78" spans="1:28" ht="12.75">
      <c r="A78">
        <v>1985</v>
      </c>
      <c r="B78">
        <v>4</v>
      </c>
      <c r="C78" t="s">
        <v>19</v>
      </c>
      <c r="D78">
        <v>156</v>
      </c>
      <c r="E78">
        <v>1.438</v>
      </c>
      <c r="F78">
        <v>2266</v>
      </c>
      <c r="G78">
        <v>0.056</v>
      </c>
      <c r="H78">
        <v>0.423</v>
      </c>
      <c r="I78">
        <v>0.77</v>
      </c>
      <c r="K78">
        <f t="shared" si="7"/>
        <v>1992.2857142857142</v>
      </c>
      <c r="L78">
        <f t="shared" si="10"/>
        <v>1.3925595072171668</v>
      </c>
      <c r="M78">
        <v>69.71</v>
      </c>
      <c r="N78" s="4">
        <v>0.0281698</v>
      </c>
      <c r="O78">
        <f t="shared" si="11"/>
        <v>1.997646689452255</v>
      </c>
      <c r="P78">
        <f t="shared" si="12"/>
        <v>0.03922812280640614</v>
      </c>
      <c r="Y78" s="2"/>
      <c r="Z78" s="2">
        <f t="shared" si="8"/>
        <v>1.0386711633518098</v>
      </c>
      <c r="AA78" s="1">
        <f t="shared" si="9"/>
        <v>1.867022065850962</v>
      </c>
      <c r="AB78">
        <f t="shared" si="13"/>
        <v>1.7975102532220588</v>
      </c>
    </row>
    <row r="79" spans="1:28" ht="12.75">
      <c r="A79">
        <v>1986</v>
      </c>
      <c r="B79">
        <v>4</v>
      </c>
      <c r="C79" t="s">
        <v>19</v>
      </c>
      <c r="D79">
        <v>119</v>
      </c>
      <c r="E79">
        <v>1.418</v>
      </c>
      <c r="F79">
        <v>1982</v>
      </c>
      <c r="G79">
        <v>0.0682</v>
      </c>
      <c r="H79">
        <v>0.404</v>
      </c>
      <c r="I79">
        <v>0.84</v>
      </c>
      <c r="K79">
        <f t="shared" si="7"/>
        <v>1992.2857142857142</v>
      </c>
      <c r="L79">
        <f t="shared" si="10"/>
        <v>1.467987743132138</v>
      </c>
      <c r="M79">
        <v>71.25</v>
      </c>
      <c r="N79" s="4">
        <v>0.0231499</v>
      </c>
      <c r="O79">
        <f t="shared" si="11"/>
        <v>2.060333674571422</v>
      </c>
      <c r="P79">
        <f t="shared" si="12"/>
        <v>0.033983769454734684</v>
      </c>
      <c r="Y79" s="2"/>
      <c r="Z79" s="2">
        <f t="shared" si="8"/>
        <v>1.1094463641340944</v>
      </c>
      <c r="AA79" s="1">
        <f t="shared" si="9"/>
        <v>1.9423994558476223</v>
      </c>
      <c r="AB79">
        <f t="shared" si="13"/>
        <v>1.7507826593885274</v>
      </c>
    </row>
    <row r="80" spans="1:28" ht="12.75">
      <c r="A80">
        <v>1987</v>
      </c>
      <c r="B80">
        <v>4</v>
      </c>
      <c r="C80" t="s">
        <v>19</v>
      </c>
      <c r="D80">
        <v>177</v>
      </c>
      <c r="E80">
        <v>1.451</v>
      </c>
      <c r="F80">
        <v>2110</v>
      </c>
      <c r="G80">
        <v>0.0645</v>
      </c>
      <c r="H80">
        <v>0.411</v>
      </c>
      <c r="K80">
        <f t="shared" si="7"/>
        <v>1992.2857142857142</v>
      </c>
      <c r="L80">
        <f t="shared" si="10"/>
        <v>1.464175821170164</v>
      </c>
      <c r="M80">
        <v>73.2</v>
      </c>
      <c r="N80" s="4">
        <v>0.0230763</v>
      </c>
      <c r="O80">
        <f t="shared" si="11"/>
        <v>2.0002401928554154</v>
      </c>
      <c r="P80">
        <f t="shared" si="12"/>
        <v>0.03378776050206906</v>
      </c>
      <c r="Y80" s="2"/>
      <c r="Z80" s="2">
        <f t="shared" si="8"/>
        <v>1.1012093814483863</v>
      </c>
      <c r="AA80" s="1">
        <f t="shared" si="9"/>
        <v>1.946778579455649</v>
      </c>
      <c r="AB80">
        <f t="shared" si="13"/>
        <v>1.7678550621273421</v>
      </c>
    </row>
    <row r="81" spans="1:28" ht="12.75">
      <c r="A81">
        <v>1988</v>
      </c>
      <c r="B81">
        <v>4</v>
      </c>
      <c r="C81" t="s">
        <v>19</v>
      </c>
      <c r="D81">
        <v>171</v>
      </c>
      <c r="E81">
        <v>1.341</v>
      </c>
      <c r="F81">
        <v>2036</v>
      </c>
      <c r="G81">
        <v>0.08</v>
      </c>
      <c r="H81">
        <v>0.374</v>
      </c>
      <c r="I81">
        <v>0.816</v>
      </c>
      <c r="K81">
        <f t="shared" si="7"/>
        <v>1992.2857142857142</v>
      </c>
      <c r="L81">
        <f t="shared" si="10"/>
        <v>1.3710316900372117</v>
      </c>
      <c r="M81">
        <v>75.69</v>
      </c>
      <c r="N81" s="4">
        <v>0.019539</v>
      </c>
      <c r="O81">
        <f t="shared" si="11"/>
        <v>1.8113775796501674</v>
      </c>
      <c r="P81">
        <f t="shared" si="12"/>
        <v>0.02678858819163708</v>
      </c>
      <c r="Y81" s="2"/>
      <c r="Z81" s="2">
        <f t="shared" si="8"/>
        <v>1.0579430133059875</v>
      </c>
      <c r="AA81" s="1">
        <f t="shared" si="9"/>
        <v>1.7767761320265185</v>
      </c>
      <c r="AB81">
        <f t="shared" si="13"/>
        <v>1.6794629858882804</v>
      </c>
    </row>
    <row r="82" spans="1:28" ht="12.75">
      <c r="A82">
        <v>1989</v>
      </c>
      <c r="B82">
        <v>4</v>
      </c>
      <c r="C82" t="s">
        <v>19</v>
      </c>
      <c r="D82">
        <v>165</v>
      </c>
      <c r="E82">
        <v>1.48</v>
      </c>
      <c r="F82">
        <v>1952</v>
      </c>
      <c r="G82">
        <v>0.078</v>
      </c>
      <c r="H82">
        <v>0.39</v>
      </c>
      <c r="I82">
        <v>0.854</v>
      </c>
      <c r="K82">
        <f t="shared" si="7"/>
        <v>1992.2857142857142</v>
      </c>
      <c r="L82">
        <f t="shared" si="10"/>
        <v>1.5095299524689472</v>
      </c>
      <c r="M82">
        <v>78.56</v>
      </c>
      <c r="N82" s="4">
        <v>0.0236218</v>
      </c>
      <c r="O82">
        <f t="shared" si="11"/>
        <v>1.9214994303321629</v>
      </c>
      <c r="P82">
        <f t="shared" si="12"/>
        <v>0.03565781463123097</v>
      </c>
      <c r="Y82" s="2"/>
      <c r="Z82" s="2">
        <f t="shared" si="8"/>
        <v>1.1519669955787626</v>
      </c>
      <c r="AA82" s="1">
        <f t="shared" si="9"/>
        <v>1.9780780926419355</v>
      </c>
      <c r="AB82">
        <f t="shared" si="13"/>
        <v>1.7171308728755066</v>
      </c>
    </row>
    <row r="83" spans="1:28" ht="12.75">
      <c r="A83">
        <v>1990</v>
      </c>
      <c r="B83">
        <v>4</v>
      </c>
      <c r="C83" t="s">
        <v>19</v>
      </c>
      <c r="D83">
        <v>172</v>
      </c>
      <c r="E83">
        <v>1.523</v>
      </c>
      <c r="F83">
        <v>1987</v>
      </c>
      <c r="G83">
        <v>0.103</v>
      </c>
      <c r="H83">
        <v>0.359</v>
      </c>
      <c r="I83">
        <v>0.817</v>
      </c>
      <c r="K83">
        <f t="shared" si="7"/>
        <v>1992.2857142857142</v>
      </c>
      <c r="L83">
        <f t="shared" si="10"/>
        <v>1.575086671882222</v>
      </c>
      <c r="M83">
        <v>81.59</v>
      </c>
      <c r="N83" s="4">
        <v>0.018391</v>
      </c>
      <c r="O83">
        <f t="shared" si="11"/>
        <v>1.9304898540044393</v>
      </c>
      <c r="P83">
        <f t="shared" si="12"/>
        <v>0.02896741898258595</v>
      </c>
      <c r="Y83" s="2"/>
      <c r="Z83" s="2">
        <f t="shared" si="8"/>
        <v>1.2281027055991212</v>
      </c>
      <c r="AA83" s="1">
        <f t="shared" si="9"/>
        <v>2.02010630921192</v>
      </c>
      <c r="AB83">
        <f t="shared" si="13"/>
        <v>1.6449001374249277</v>
      </c>
    </row>
    <row r="84" spans="1:28" ht="12.75">
      <c r="A84">
        <v>1991</v>
      </c>
      <c r="B84">
        <v>4</v>
      </c>
      <c r="C84" t="s">
        <v>19</v>
      </c>
      <c r="D84">
        <v>172</v>
      </c>
      <c r="E84">
        <v>1.684</v>
      </c>
      <c r="F84">
        <v>2098</v>
      </c>
      <c r="G84">
        <v>0.098</v>
      </c>
      <c r="H84">
        <v>0.375</v>
      </c>
      <c r="I84">
        <v>0.799</v>
      </c>
      <c r="K84">
        <f t="shared" si="7"/>
        <v>1992.2857142857142</v>
      </c>
      <c r="L84">
        <f t="shared" si="10"/>
        <v>1.692321739896994</v>
      </c>
      <c r="M84">
        <v>84.44</v>
      </c>
      <c r="N84" s="4">
        <v>0.0170938</v>
      </c>
      <c r="O84">
        <f t="shared" si="11"/>
        <v>2.0041707009675442</v>
      </c>
      <c r="P84">
        <f t="shared" si="12"/>
        <v>0.028928209357451235</v>
      </c>
      <c r="Y84" s="2"/>
      <c r="Z84" s="2">
        <f t="shared" si="8"/>
        <v>1.3049584536711725</v>
      </c>
      <c r="AA84" s="1">
        <f t="shared" si="9"/>
        <v>2.194669771494238</v>
      </c>
      <c r="AB84">
        <f t="shared" si="13"/>
        <v>1.6817928305074283</v>
      </c>
    </row>
    <row r="85" spans="1:28" ht="12.75">
      <c r="A85">
        <v>1992</v>
      </c>
      <c r="B85">
        <v>4</v>
      </c>
      <c r="C85" t="s">
        <v>19</v>
      </c>
      <c r="D85">
        <v>102</v>
      </c>
      <c r="E85">
        <v>1.69</v>
      </c>
      <c r="F85">
        <v>2182</v>
      </c>
      <c r="G85">
        <v>0.092</v>
      </c>
      <c r="H85">
        <v>0.381</v>
      </c>
      <c r="I85">
        <v>0.763</v>
      </c>
      <c r="K85">
        <f t="shared" si="7"/>
        <v>1992.2857142857142</v>
      </c>
      <c r="L85">
        <f t="shared" si="10"/>
        <v>1.6628029828081878</v>
      </c>
      <c r="M85">
        <v>86.39</v>
      </c>
      <c r="N85" s="4">
        <v>0.0160524</v>
      </c>
      <c r="O85">
        <f t="shared" si="11"/>
        <v>1.9247632628871256</v>
      </c>
      <c r="P85">
        <f t="shared" si="12"/>
        <v>0.026691978601230158</v>
      </c>
      <c r="Y85" s="2"/>
      <c r="Z85" s="2">
        <f t="shared" si="8"/>
        <v>1.2768749487440478</v>
      </c>
      <c r="AA85" s="1">
        <f t="shared" si="9"/>
        <v>2.165375522760011</v>
      </c>
      <c r="AB85">
        <f t="shared" si="13"/>
        <v>1.6958399292662956</v>
      </c>
    </row>
    <row r="86" spans="1:30" ht="12.75">
      <c r="A86">
        <v>1993</v>
      </c>
      <c r="B86">
        <v>4</v>
      </c>
      <c r="C86" t="s">
        <v>19</v>
      </c>
      <c r="D86">
        <v>77</v>
      </c>
      <c r="E86">
        <v>1.685</v>
      </c>
      <c r="F86">
        <v>2169</v>
      </c>
      <c r="G86">
        <v>0.074</v>
      </c>
      <c r="H86">
        <v>0.412</v>
      </c>
      <c r="I86">
        <v>0.839</v>
      </c>
      <c r="K86">
        <f t="shared" si="7"/>
        <v>1992.2857142857142</v>
      </c>
      <c r="L86">
        <f t="shared" si="10"/>
        <v>1.6926399522009812</v>
      </c>
      <c r="M86">
        <v>88.38</v>
      </c>
      <c r="N86" s="4">
        <v>0.0158576</v>
      </c>
      <c r="O86">
        <f t="shared" si="11"/>
        <v>1.9151843767831875</v>
      </c>
      <c r="P86">
        <f t="shared" si="12"/>
        <v>0.02684120730602228</v>
      </c>
      <c r="Q86" s="1">
        <f>100*((O73/O66)^(1/7)-1)</f>
        <v>1.6278766451846005</v>
      </c>
      <c r="R86" s="1">
        <f>100*((O86/O73)^(1/13)-1)</f>
        <v>-1.7320068205186723</v>
      </c>
      <c r="S86" s="1"/>
      <c r="T86" s="1">
        <f>100*((P73/P66)^(1/7)-1)</f>
        <v>-5.522217916877614</v>
      </c>
      <c r="U86" s="1">
        <f>100*((P86/P73)^(1/13)-1)</f>
        <v>-0.9027152081191092</v>
      </c>
      <c r="V86">
        <v>1</v>
      </c>
      <c r="Y86" s="2"/>
      <c r="Z86" s="2">
        <f t="shared" si="8"/>
        <v>1.2721555861916252</v>
      </c>
      <c r="AA86" s="1">
        <f t="shared" si="9"/>
        <v>2.2521066124968288</v>
      </c>
      <c r="AB86">
        <f t="shared" si="13"/>
        <v>1.7703075291590893</v>
      </c>
      <c r="AD86" s="1">
        <f>100*((AB86/AB66)^(1/20)-1)</f>
        <v>-1.089197363507921</v>
      </c>
    </row>
    <row r="87" spans="1:28" ht="12.75">
      <c r="A87">
        <v>1973</v>
      </c>
      <c r="B87">
        <v>5</v>
      </c>
      <c r="C87" t="s">
        <v>9</v>
      </c>
      <c r="D87">
        <v>211</v>
      </c>
      <c r="E87">
        <v>1.63</v>
      </c>
      <c r="F87">
        <v>3994</v>
      </c>
      <c r="G87">
        <v>0.005</v>
      </c>
      <c r="H87">
        <v>0.7</v>
      </c>
      <c r="I87">
        <v>0.8</v>
      </c>
      <c r="K87">
        <f>AVERAGE(F87:F107)</f>
        <v>4421.9047619047615</v>
      </c>
      <c r="L87">
        <f t="shared" si="10"/>
        <v>1.7819543477026472</v>
      </c>
      <c r="M87">
        <v>31.85</v>
      </c>
      <c r="N87" s="4">
        <v>0.0657383</v>
      </c>
      <c r="O87">
        <f t="shared" si="11"/>
        <v>5.594833116805799</v>
      </c>
      <c r="P87">
        <f t="shared" si="12"/>
        <v>0.11714264949558092</v>
      </c>
      <c r="Y87" s="2"/>
      <c r="Z87" s="2">
        <f t="shared" si="8"/>
        <v>1.0969215700048982</v>
      </c>
      <c r="AA87" s="1">
        <f t="shared" si="9"/>
        <v>2.8947933782377753</v>
      </c>
      <c r="AB87">
        <f t="shared" si="13"/>
        <v>2.639015821545791</v>
      </c>
    </row>
    <row r="88" spans="1:28" ht="12.75">
      <c r="A88">
        <v>1974</v>
      </c>
      <c r="B88">
        <v>5</v>
      </c>
      <c r="C88" t="s">
        <v>9</v>
      </c>
      <c r="D88">
        <v>202</v>
      </c>
      <c r="E88">
        <v>1.93</v>
      </c>
      <c r="F88">
        <v>4037</v>
      </c>
      <c r="G88">
        <v>0.0069</v>
      </c>
      <c r="H88">
        <v>0.68</v>
      </c>
      <c r="K88">
        <f aca="true" t="shared" si="14" ref="K88:K149">K87</f>
        <v>4421.9047619047615</v>
      </c>
      <c r="L88">
        <f t="shared" si="10"/>
        <v>2.0790430024049162</v>
      </c>
      <c r="M88">
        <v>34.73</v>
      </c>
      <c r="N88" s="4">
        <v>0.0543774</v>
      </c>
      <c r="O88">
        <f t="shared" si="11"/>
        <v>5.986302915073184</v>
      </c>
      <c r="P88">
        <f t="shared" si="12"/>
        <v>0.1130529529589731</v>
      </c>
      <c r="Y88" s="2"/>
      <c r="Z88" s="2">
        <f t="shared" si="8"/>
        <v>1.2976664461910914</v>
      </c>
      <c r="AA88" s="1">
        <f t="shared" si="9"/>
        <v>3.3309174468801346</v>
      </c>
      <c r="AB88">
        <f t="shared" si="13"/>
        <v>2.566851795125811</v>
      </c>
    </row>
    <row r="89" spans="1:28" ht="12.75">
      <c r="A89">
        <v>1975</v>
      </c>
      <c r="B89">
        <v>5</v>
      </c>
      <c r="C89" t="s">
        <v>9</v>
      </c>
      <c r="D89">
        <v>204</v>
      </c>
      <c r="E89">
        <v>1.94</v>
      </c>
      <c r="F89">
        <v>4053</v>
      </c>
      <c r="G89">
        <v>0.007</v>
      </c>
      <c r="H89">
        <v>0.67</v>
      </c>
      <c r="I89">
        <v>0.79</v>
      </c>
      <c r="K89">
        <f t="shared" si="14"/>
        <v>4421.9047619047615</v>
      </c>
      <c r="L89">
        <f t="shared" si="10"/>
        <v>1.9393505947337093</v>
      </c>
      <c r="M89">
        <v>38</v>
      </c>
      <c r="N89" s="4">
        <v>0.0546387</v>
      </c>
      <c r="O89">
        <f t="shared" si="11"/>
        <v>5.103554196667656</v>
      </c>
      <c r="P89">
        <f t="shared" si="12"/>
        <v>0.10596359534047672</v>
      </c>
      <c r="Y89" s="2"/>
      <c r="Z89" s="2">
        <f aca="true" t="shared" si="15" ref="Z89:Z152">G89*(K89/2)^H89</f>
        <v>1.2188948177335672</v>
      </c>
      <c r="AA89" s="1">
        <f aca="true" t="shared" si="16" ref="AA89:AA152">G89*(2*K89)^H89</f>
        <v>3.0856483058049315</v>
      </c>
      <c r="AB89">
        <f t="shared" si="13"/>
        <v>2.531513187940561</v>
      </c>
    </row>
    <row r="90" spans="1:28" ht="12.75">
      <c r="A90">
        <v>1976</v>
      </c>
      <c r="B90">
        <v>5</v>
      </c>
      <c r="C90" t="s">
        <v>9</v>
      </c>
      <c r="D90">
        <v>221</v>
      </c>
      <c r="E90">
        <v>2.24</v>
      </c>
      <c r="F90">
        <v>4005</v>
      </c>
      <c r="G90">
        <v>0.0087</v>
      </c>
      <c r="H90">
        <v>0.67</v>
      </c>
      <c r="I90">
        <v>0.85</v>
      </c>
      <c r="K90">
        <f t="shared" si="14"/>
        <v>4421.9047619047615</v>
      </c>
      <c r="L90">
        <f t="shared" si="10"/>
        <v>2.4103357391690388</v>
      </c>
      <c r="M90">
        <v>40.2</v>
      </c>
      <c r="N90" s="4">
        <v>0.0524141</v>
      </c>
      <c r="O90">
        <f t="shared" si="11"/>
        <v>5.995860047684176</v>
      </c>
      <c r="P90">
        <f t="shared" si="12"/>
        <v>0.1263355784663799</v>
      </c>
      <c r="Y90" s="2"/>
      <c r="Z90" s="2">
        <f t="shared" si="15"/>
        <v>1.5149121306117193</v>
      </c>
      <c r="AA90" s="1">
        <f t="shared" si="16"/>
        <v>3.8350200372147003</v>
      </c>
      <c r="AB90">
        <f t="shared" si="13"/>
        <v>2.531513187940561</v>
      </c>
    </row>
    <row r="91" spans="1:28" ht="12.75">
      <c r="A91">
        <v>1977</v>
      </c>
      <c r="B91">
        <v>5</v>
      </c>
      <c r="C91" t="s">
        <v>9</v>
      </c>
      <c r="D91">
        <v>208</v>
      </c>
      <c r="E91">
        <v>2.459</v>
      </c>
      <c r="F91">
        <v>4906</v>
      </c>
      <c r="G91">
        <v>0.008</v>
      </c>
      <c r="H91">
        <v>0.673</v>
      </c>
      <c r="K91">
        <f t="shared" si="14"/>
        <v>4421.9047619047615</v>
      </c>
      <c r="L91">
        <f t="shared" si="10"/>
        <v>2.2729249860522627</v>
      </c>
      <c r="M91">
        <v>42.75</v>
      </c>
      <c r="N91" s="4">
        <v>0.053033</v>
      </c>
      <c r="O91">
        <f t="shared" si="11"/>
        <v>5.316783593104708</v>
      </c>
      <c r="P91">
        <f t="shared" si="12"/>
        <v>0.12054003078530964</v>
      </c>
      <c r="Y91" s="2"/>
      <c r="Z91" s="2">
        <f t="shared" si="15"/>
        <v>1.4255810566074036</v>
      </c>
      <c r="AA91" s="1">
        <f t="shared" si="16"/>
        <v>3.6239173972437344</v>
      </c>
      <c r="AB91">
        <f t="shared" si="13"/>
        <v>2.542063378611336</v>
      </c>
    </row>
    <row r="92" spans="1:28" ht="12.75">
      <c r="A92">
        <v>1978</v>
      </c>
      <c r="B92">
        <v>5</v>
      </c>
      <c r="C92" t="s">
        <v>9</v>
      </c>
      <c r="D92">
        <v>269</v>
      </c>
      <c r="E92">
        <v>2.597</v>
      </c>
      <c r="F92">
        <v>5021</v>
      </c>
      <c r="G92">
        <v>0.0087</v>
      </c>
      <c r="H92">
        <v>0.673</v>
      </c>
      <c r="I92">
        <v>0.94</v>
      </c>
      <c r="K92">
        <f t="shared" si="14"/>
        <v>4421.9047619047615</v>
      </c>
      <c r="L92">
        <f t="shared" si="10"/>
        <v>2.4718059223318356</v>
      </c>
      <c r="M92">
        <v>45.76</v>
      </c>
      <c r="N92" s="4">
        <v>0.0406424</v>
      </c>
      <c r="O92">
        <f t="shared" si="11"/>
        <v>5.401673781319571</v>
      </c>
      <c r="P92">
        <f t="shared" si="12"/>
        <v>0.1004601250177794</v>
      </c>
      <c r="Y92" s="2"/>
      <c r="Z92" s="2">
        <f t="shared" si="15"/>
        <v>1.5503193990605513</v>
      </c>
      <c r="AA92" s="1">
        <f t="shared" si="16"/>
        <v>3.941010169502561</v>
      </c>
      <c r="AB92">
        <f t="shared" si="13"/>
        <v>2.542063378611336</v>
      </c>
    </row>
    <row r="93" spans="1:28" ht="12.75">
      <c r="A93">
        <v>1979</v>
      </c>
      <c r="B93">
        <v>5</v>
      </c>
      <c r="C93" t="s">
        <v>9</v>
      </c>
      <c r="D93">
        <v>261</v>
      </c>
      <c r="E93">
        <v>2.909</v>
      </c>
      <c r="F93">
        <v>4984</v>
      </c>
      <c r="G93">
        <v>0.009</v>
      </c>
      <c r="H93">
        <v>0.683</v>
      </c>
      <c r="I93">
        <v>0.96</v>
      </c>
      <c r="K93">
        <f t="shared" si="14"/>
        <v>4421.9047619047615</v>
      </c>
      <c r="L93">
        <f t="shared" si="10"/>
        <v>2.780953448652558</v>
      </c>
      <c r="M93">
        <v>49.55</v>
      </c>
      <c r="N93" s="4">
        <v>0.0324382</v>
      </c>
      <c r="O93">
        <f t="shared" si="11"/>
        <v>5.6124186652927515</v>
      </c>
      <c r="P93">
        <f t="shared" si="12"/>
        <v>0.09020912415808141</v>
      </c>
      <c r="Y93" s="2"/>
      <c r="Z93" s="2">
        <f t="shared" si="15"/>
        <v>1.7321688809717255</v>
      </c>
      <c r="AA93" s="1">
        <f t="shared" si="16"/>
        <v>4.4647506190239605</v>
      </c>
      <c r="AB93">
        <f t="shared" si="13"/>
        <v>2.5775492609700335</v>
      </c>
    </row>
    <row r="94" spans="1:28" ht="12.75">
      <c r="A94">
        <v>1980</v>
      </c>
      <c r="B94">
        <v>5</v>
      </c>
      <c r="C94" t="s">
        <v>9</v>
      </c>
      <c r="D94">
        <v>265</v>
      </c>
      <c r="E94">
        <v>3.575</v>
      </c>
      <c r="F94">
        <v>4753</v>
      </c>
      <c r="G94">
        <v>0.0119</v>
      </c>
      <c r="H94">
        <v>0.679</v>
      </c>
      <c r="I94">
        <v>0.96</v>
      </c>
      <c r="K94">
        <f t="shared" si="14"/>
        <v>4421.9047619047615</v>
      </c>
      <c r="L94">
        <f t="shared" si="10"/>
        <v>3.555623218657409</v>
      </c>
      <c r="M94">
        <v>54.04</v>
      </c>
      <c r="N94" s="4">
        <v>0.0232504</v>
      </c>
      <c r="O94">
        <f t="shared" si="11"/>
        <v>6.5796136540662635</v>
      </c>
      <c r="P94">
        <f t="shared" si="12"/>
        <v>0.08266966208307222</v>
      </c>
      <c r="Y94" s="2"/>
      <c r="Z94" s="2">
        <f t="shared" si="15"/>
        <v>2.22083537451501</v>
      </c>
      <c r="AA94" s="1">
        <f t="shared" si="16"/>
        <v>5.6926580952973795</v>
      </c>
      <c r="AB94">
        <f t="shared" si="13"/>
        <v>2.5632958483203883</v>
      </c>
    </row>
    <row r="95" spans="1:28" ht="12.75">
      <c r="A95">
        <v>1981</v>
      </c>
      <c r="B95">
        <v>5</v>
      </c>
      <c r="C95" t="s">
        <v>9</v>
      </c>
      <c r="D95">
        <v>271</v>
      </c>
      <c r="E95">
        <v>3.907</v>
      </c>
      <c r="F95">
        <v>4652</v>
      </c>
      <c r="G95">
        <v>0.0128</v>
      </c>
      <c r="H95">
        <v>0.682</v>
      </c>
      <c r="I95">
        <v>0.96</v>
      </c>
      <c r="K95">
        <f t="shared" si="14"/>
        <v>4421.9047619047615</v>
      </c>
      <c r="L95">
        <f t="shared" si="10"/>
        <v>3.9220720714726953</v>
      </c>
      <c r="M95">
        <v>59.12</v>
      </c>
      <c r="N95" s="4">
        <v>0.0258483</v>
      </c>
      <c r="O95">
        <f t="shared" si="11"/>
        <v>6.634086724412543</v>
      </c>
      <c r="P95">
        <f t="shared" si="12"/>
        <v>0.10137889552504767</v>
      </c>
      <c r="Y95" s="2"/>
      <c r="Z95" s="2">
        <f t="shared" si="15"/>
        <v>2.4446298641654334</v>
      </c>
      <c r="AA95" s="1">
        <f t="shared" si="16"/>
        <v>6.292424697624958</v>
      </c>
      <c r="AB95">
        <f t="shared" si="13"/>
        <v>2.573978494602542</v>
      </c>
    </row>
    <row r="96" spans="1:28" ht="12.75">
      <c r="A96">
        <v>1982</v>
      </c>
      <c r="B96">
        <v>5</v>
      </c>
      <c r="C96" t="s">
        <v>9</v>
      </c>
      <c r="D96">
        <v>284</v>
      </c>
      <c r="E96">
        <v>4.145</v>
      </c>
      <c r="F96">
        <v>4760</v>
      </c>
      <c r="G96">
        <v>0.0129</v>
      </c>
      <c r="H96">
        <v>0.687</v>
      </c>
      <c r="I96">
        <v>0.96</v>
      </c>
      <c r="K96">
        <f t="shared" si="14"/>
        <v>4421.9047619047615</v>
      </c>
      <c r="L96">
        <f t="shared" si="10"/>
        <v>4.12214588388161</v>
      </c>
      <c r="M96">
        <v>62.73</v>
      </c>
      <c r="N96" s="4">
        <v>0.0264932</v>
      </c>
      <c r="O96">
        <f t="shared" si="11"/>
        <v>6.571251209758665</v>
      </c>
      <c r="P96">
        <f t="shared" si="12"/>
        <v>0.10920883533085228</v>
      </c>
      <c r="Y96" s="2"/>
      <c r="Z96" s="2">
        <f t="shared" si="15"/>
        <v>2.560446763676041</v>
      </c>
      <c r="AA96" s="1">
        <f t="shared" si="16"/>
        <v>6.636375701717968</v>
      </c>
      <c r="AB96">
        <f t="shared" si="13"/>
        <v>2.591881930866668</v>
      </c>
    </row>
    <row r="97" spans="1:28" ht="12.75">
      <c r="A97">
        <v>1983</v>
      </c>
      <c r="B97">
        <v>5</v>
      </c>
      <c r="C97" t="s">
        <v>9</v>
      </c>
      <c r="D97">
        <v>266</v>
      </c>
      <c r="E97">
        <v>4.289</v>
      </c>
      <c r="F97">
        <v>4453</v>
      </c>
      <c r="G97">
        <v>0.0123</v>
      </c>
      <c r="H97">
        <v>0.701</v>
      </c>
      <c r="I97">
        <v>0.96</v>
      </c>
      <c r="K97">
        <f t="shared" si="14"/>
        <v>4421.9047619047615</v>
      </c>
      <c r="L97">
        <f t="shared" si="10"/>
        <v>4.420560004502816</v>
      </c>
      <c r="M97">
        <v>65.21</v>
      </c>
      <c r="N97" s="4">
        <v>0.0286611</v>
      </c>
      <c r="O97">
        <f t="shared" si="11"/>
        <v>6.7789602890704135</v>
      </c>
      <c r="P97">
        <f t="shared" si="12"/>
        <v>0.12669811234505565</v>
      </c>
      <c r="Y97" s="2"/>
      <c r="Z97" s="2">
        <f t="shared" si="15"/>
        <v>2.7192883562464463</v>
      </c>
      <c r="AA97" s="1">
        <f t="shared" si="16"/>
        <v>7.186200282335532</v>
      </c>
      <c r="AB97">
        <f t="shared" si="13"/>
        <v>2.642676811316532</v>
      </c>
    </row>
    <row r="98" spans="1:28" ht="12.75">
      <c r="A98">
        <v>1984</v>
      </c>
      <c r="B98">
        <v>5</v>
      </c>
      <c r="C98" t="s">
        <v>9</v>
      </c>
      <c r="D98">
        <v>233</v>
      </c>
      <c r="E98">
        <v>4.041</v>
      </c>
      <c r="F98">
        <v>4329</v>
      </c>
      <c r="G98">
        <v>0.0152</v>
      </c>
      <c r="H98">
        <v>0.672</v>
      </c>
      <c r="I98">
        <v>0.95</v>
      </c>
      <c r="K98">
        <f t="shared" si="14"/>
        <v>4421.9047619047615</v>
      </c>
      <c r="L98">
        <f t="shared" si="10"/>
        <v>4.282457823070656</v>
      </c>
      <c r="M98">
        <v>67.65</v>
      </c>
      <c r="N98" s="4">
        <v>0.0286601</v>
      </c>
      <c r="O98">
        <f t="shared" si="11"/>
        <v>6.330314594339477</v>
      </c>
      <c r="P98">
        <f t="shared" si="12"/>
        <v>0.12273566945498732</v>
      </c>
      <c r="Y98" s="2"/>
      <c r="Z98" s="2">
        <f t="shared" si="15"/>
        <v>2.687824679574916</v>
      </c>
      <c r="AA98" s="1">
        <f t="shared" si="16"/>
        <v>6.8231552250199075</v>
      </c>
      <c r="AB98">
        <f t="shared" si="13"/>
        <v>2.5385417720396113</v>
      </c>
    </row>
    <row r="99" spans="1:28" ht="12.75">
      <c r="A99">
        <v>1985</v>
      </c>
      <c r="B99">
        <v>5</v>
      </c>
      <c r="C99" t="s">
        <v>9</v>
      </c>
      <c r="D99">
        <v>229</v>
      </c>
      <c r="E99">
        <v>3.985</v>
      </c>
      <c r="F99">
        <v>4090</v>
      </c>
      <c r="G99">
        <v>0.019</v>
      </c>
      <c r="H99">
        <v>0.647</v>
      </c>
      <c r="I99">
        <v>0.93</v>
      </c>
      <c r="K99">
        <f t="shared" si="14"/>
        <v>4421.9047619047615</v>
      </c>
      <c r="L99">
        <f t="shared" si="10"/>
        <v>4.3397316231464185</v>
      </c>
      <c r="M99">
        <v>69.71</v>
      </c>
      <c r="N99" s="4">
        <v>0.0281698</v>
      </c>
      <c r="O99">
        <f t="shared" si="11"/>
        <v>6.225407578749705</v>
      </c>
      <c r="P99">
        <f t="shared" si="12"/>
        <v>0.12224937187770997</v>
      </c>
      <c r="Y99" s="2"/>
      <c r="Z99" s="2">
        <f t="shared" si="15"/>
        <v>2.771382470148973</v>
      </c>
      <c r="AA99" s="1">
        <f t="shared" si="16"/>
        <v>6.795623037885741</v>
      </c>
      <c r="AB99">
        <f t="shared" si="13"/>
        <v>2.4520697201063153</v>
      </c>
    </row>
    <row r="100" spans="1:28" ht="12.75">
      <c r="A100">
        <v>1986</v>
      </c>
      <c r="B100">
        <v>5</v>
      </c>
      <c r="C100" t="s">
        <v>9</v>
      </c>
      <c r="D100">
        <v>214</v>
      </c>
      <c r="E100">
        <v>3.999</v>
      </c>
      <c r="F100">
        <v>4259</v>
      </c>
      <c r="G100">
        <v>0.022</v>
      </c>
      <c r="H100">
        <v>0.629</v>
      </c>
      <c r="I100">
        <v>0.94</v>
      </c>
      <c r="K100">
        <f t="shared" si="14"/>
        <v>4421.9047619047615</v>
      </c>
      <c r="L100">
        <f t="shared" si="10"/>
        <v>4.320270938687465</v>
      </c>
      <c r="M100">
        <v>71.25</v>
      </c>
      <c r="N100" s="4">
        <v>0.0231499</v>
      </c>
      <c r="O100">
        <f t="shared" si="11"/>
        <v>6.063538159561355</v>
      </c>
      <c r="P100">
        <f t="shared" si="12"/>
        <v>0.10001384020352096</v>
      </c>
      <c r="Y100" s="2"/>
      <c r="Z100" s="2">
        <f t="shared" si="15"/>
        <v>2.7935928884610557</v>
      </c>
      <c r="AA100" s="1">
        <f t="shared" si="16"/>
        <v>6.681267360309457</v>
      </c>
      <c r="AB100">
        <f t="shared" si="13"/>
        <v>2.3916395935522505</v>
      </c>
    </row>
    <row r="101" spans="1:28" ht="12.75">
      <c r="A101">
        <v>1987</v>
      </c>
      <c r="B101">
        <v>5</v>
      </c>
      <c r="C101" t="s">
        <v>9</v>
      </c>
      <c r="D101">
        <v>263</v>
      </c>
      <c r="E101">
        <v>4.031</v>
      </c>
      <c r="F101">
        <v>4237</v>
      </c>
      <c r="G101">
        <v>0.019</v>
      </c>
      <c r="H101">
        <v>0.646</v>
      </c>
      <c r="K101">
        <f t="shared" si="14"/>
        <v>4421.9047619047615</v>
      </c>
      <c r="L101">
        <f t="shared" si="10"/>
        <v>4.303454973938655</v>
      </c>
      <c r="M101">
        <v>73.2</v>
      </c>
      <c r="N101" s="4">
        <v>0.0230763</v>
      </c>
      <c r="O101">
        <f t="shared" si="11"/>
        <v>5.879036849642971</v>
      </c>
      <c r="P101">
        <f t="shared" si="12"/>
        <v>0.0993078180151006</v>
      </c>
      <c r="Y101" s="2"/>
      <c r="Z101" s="2">
        <f t="shared" si="15"/>
        <v>2.750121530881997</v>
      </c>
      <c r="AA101" s="1">
        <f t="shared" si="16"/>
        <v>6.7341477475643865</v>
      </c>
      <c r="AB101">
        <f t="shared" si="13"/>
        <v>2.44867278480041</v>
      </c>
    </row>
    <row r="102" spans="1:28" ht="12.75">
      <c r="A102">
        <v>1988</v>
      </c>
      <c r="B102">
        <v>5</v>
      </c>
      <c r="C102" t="s">
        <v>9</v>
      </c>
      <c r="D102">
        <v>268</v>
      </c>
      <c r="E102">
        <v>3.659</v>
      </c>
      <c r="F102">
        <v>4069</v>
      </c>
      <c r="G102">
        <v>0.024</v>
      </c>
      <c r="H102">
        <v>0.611</v>
      </c>
      <c r="I102">
        <v>0.902</v>
      </c>
      <c r="K102">
        <f t="shared" si="14"/>
        <v>4421.9047619047615</v>
      </c>
      <c r="L102">
        <f t="shared" si="10"/>
        <v>4.052085268559555</v>
      </c>
      <c r="M102">
        <v>75.69</v>
      </c>
      <c r="N102" s="4">
        <v>0.019539</v>
      </c>
      <c r="O102">
        <f t="shared" si="11"/>
        <v>5.3535279013866495</v>
      </c>
      <c r="P102">
        <f t="shared" si="12"/>
        <v>0.07917369406238514</v>
      </c>
      <c r="Y102" s="2"/>
      <c r="Z102" s="2">
        <f t="shared" si="15"/>
        <v>2.6530732961351937</v>
      </c>
      <c r="AA102" s="1">
        <f t="shared" si="16"/>
        <v>6.188820733899791</v>
      </c>
      <c r="AB102">
        <f t="shared" si="13"/>
        <v>2.3326987395769354</v>
      </c>
    </row>
    <row r="103" spans="1:28" ht="12.75">
      <c r="A103">
        <v>1989</v>
      </c>
      <c r="B103">
        <v>5</v>
      </c>
      <c r="C103" t="s">
        <v>9</v>
      </c>
      <c r="D103">
        <v>267</v>
      </c>
      <c r="E103">
        <v>3.923</v>
      </c>
      <c r="F103">
        <v>4093</v>
      </c>
      <c r="G103">
        <v>0.0189</v>
      </c>
      <c r="H103">
        <v>0.645</v>
      </c>
      <c r="I103">
        <v>0.912</v>
      </c>
      <c r="K103">
        <f t="shared" si="14"/>
        <v>4421.9047619047615</v>
      </c>
      <c r="L103">
        <f t="shared" si="10"/>
        <v>4.245021138894906</v>
      </c>
      <c r="M103">
        <v>78.56</v>
      </c>
      <c r="N103" s="4">
        <v>0.0236218</v>
      </c>
      <c r="O103">
        <f t="shared" si="11"/>
        <v>5.403540146251153</v>
      </c>
      <c r="P103">
        <f t="shared" si="12"/>
        <v>0.10027504033874768</v>
      </c>
      <c r="Y103" s="2"/>
      <c r="Z103" s="2">
        <f t="shared" si="15"/>
        <v>2.7146604144322346</v>
      </c>
      <c r="AA103" s="1">
        <f t="shared" si="16"/>
        <v>6.638106325882192</v>
      </c>
      <c r="AB103">
        <f t="shared" si="13"/>
        <v>2.445280555384139</v>
      </c>
    </row>
    <row r="104" spans="1:28" ht="12.75">
      <c r="A104">
        <v>1990</v>
      </c>
      <c r="B104">
        <v>5</v>
      </c>
      <c r="C104" t="s">
        <v>9</v>
      </c>
      <c r="D104">
        <v>285</v>
      </c>
      <c r="E104">
        <v>4.014</v>
      </c>
      <c r="F104">
        <v>4232</v>
      </c>
      <c r="G104">
        <v>0.016</v>
      </c>
      <c r="H104">
        <v>0.663</v>
      </c>
      <c r="I104">
        <v>0.903</v>
      </c>
      <c r="K104">
        <f t="shared" si="14"/>
        <v>4421.9047619047615</v>
      </c>
      <c r="L104">
        <f t="shared" si="10"/>
        <v>4.179833714271129</v>
      </c>
      <c r="M104">
        <v>81.59</v>
      </c>
      <c r="N104" s="4">
        <v>0.018391</v>
      </c>
      <c r="O104">
        <f t="shared" si="11"/>
        <v>5.122973053402536</v>
      </c>
      <c r="P104">
        <f t="shared" si="12"/>
        <v>0.07687132183916033</v>
      </c>
      <c r="Y104" s="2"/>
      <c r="Z104" s="2">
        <f t="shared" si="15"/>
        <v>2.6398309572390217</v>
      </c>
      <c r="AA104" s="1">
        <f t="shared" si="16"/>
        <v>6.618230546561344</v>
      </c>
      <c r="AB104">
        <f t="shared" si="13"/>
        <v>2.5070660408813823</v>
      </c>
    </row>
    <row r="105" spans="1:28" ht="12.75">
      <c r="A105">
        <v>1991</v>
      </c>
      <c r="B105">
        <v>5</v>
      </c>
      <c r="C105" t="s">
        <v>9</v>
      </c>
      <c r="D105">
        <v>310</v>
      </c>
      <c r="E105">
        <v>4.863</v>
      </c>
      <c r="F105">
        <v>4527</v>
      </c>
      <c r="G105">
        <v>0.018</v>
      </c>
      <c r="H105">
        <v>0.668</v>
      </c>
      <c r="I105">
        <v>0.916</v>
      </c>
      <c r="K105">
        <f t="shared" si="14"/>
        <v>4421.9047619047615</v>
      </c>
      <c r="L105">
        <f t="shared" si="10"/>
        <v>4.903877061263458</v>
      </c>
      <c r="M105">
        <v>84.44</v>
      </c>
      <c r="N105" s="4">
        <v>0.0170938</v>
      </c>
      <c r="O105">
        <f t="shared" si="11"/>
        <v>5.807528495101206</v>
      </c>
      <c r="P105">
        <f t="shared" si="12"/>
        <v>0.0838258937098253</v>
      </c>
      <c r="Y105" s="2"/>
      <c r="Z105" s="2">
        <f t="shared" si="15"/>
        <v>3.086395214425645</v>
      </c>
      <c r="AA105" s="1">
        <f t="shared" si="16"/>
        <v>7.791617262619765</v>
      </c>
      <c r="AB105">
        <f t="shared" si="13"/>
        <v>2.5245040642242333</v>
      </c>
    </row>
    <row r="106" spans="1:28" ht="12.75">
      <c r="A106">
        <v>1992</v>
      </c>
      <c r="B106">
        <v>5</v>
      </c>
      <c r="C106" t="s">
        <v>9</v>
      </c>
      <c r="D106">
        <v>251</v>
      </c>
      <c r="E106">
        <v>4.966</v>
      </c>
      <c r="F106">
        <v>4703</v>
      </c>
      <c r="G106">
        <v>0.016</v>
      </c>
      <c r="H106">
        <v>0.683</v>
      </c>
      <c r="I106">
        <v>0.911</v>
      </c>
      <c r="K106">
        <f t="shared" si="14"/>
        <v>4421.9047619047615</v>
      </c>
      <c r="L106">
        <f t="shared" si="10"/>
        <v>4.943917242048992</v>
      </c>
      <c r="M106">
        <v>86.39</v>
      </c>
      <c r="N106" s="4">
        <v>0.0160524</v>
      </c>
      <c r="O106">
        <f t="shared" si="11"/>
        <v>5.722788797371215</v>
      </c>
      <c r="P106">
        <f t="shared" si="12"/>
        <v>0.07936173713626725</v>
      </c>
      <c r="Y106" s="2"/>
      <c r="Z106" s="2">
        <f t="shared" si="15"/>
        <v>3.079411343949735</v>
      </c>
      <c r="AA106" s="1">
        <f t="shared" si="16"/>
        <v>7.937334433820375</v>
      </c>
      <c r="AB106">
        <f t="shared" si="13"/>
        <v>2.577549260970033</v>
      </c>
    </row>
    <row r="107" spans="1:30" ht="12.75">
      <c r="A107">
        <v>1993</v>
      </c>
      <c r="B107">
        <v>5</v>
      </c>
      <c r="C107" t="s">
        <v>9</v>
      </c>
      <c r="D107">
        <v>251</v>
      </c>
      <c r="E107">
        <v>4.966</v>
      </c>
      <c r="F107">
        <v>4703</v>
      </c>
      <c r="G107">
        <v>0.016</v>
      </c>
      <c r="H107">
        <v>0.683</v>
      </c>
      <c r="I107">
        <v>0.911</v>
      </c>
      <c r="K107">
        <f t="shared" si="14"/>
        <v>4421.9047619047615</v>
      </c>
      <c r="L107">
        <f t="shared" si="10"/>
        <v>4.943917242048992</v>
      </c>
      <c r="M107">
        <v>88.38</v>
      </c>
      <c r="N107" s="4">
        <v>0.0158576</v>
      </c>
      <c r="O107">
        <f t="shared" si="11"/>
        <v>5.593932158914904</v>
      </c>
      <c r="P107">
        <f t="shared" si="12"/>
        <v>0.0783986620575161</v>
      </c>
      <c r="Q107" s="1">
        <f>100*((O94/O87)^(1/7)-1)</f>
        <v>2.3432104939747456</v>
      </c>
      <c r="R107" s="1">
        <f>100*((O107/O94)^(1/12)-1)</f>
        <v>-1.3433418782684448</v>
      </c>
      <c r="S107" s="1"/>
      <c r="T107" s="1">
        <f>100*((P94/P87)^(1/7)-1)</f>
        <v>-4.8572118406547515</v>
      </c>
      <c r="U107" s="1">
        <f>100*((P107/P94)^(1/12)-1)</f>
        <v>-0.44107298746643986</v>
      </c>
      <c r="V107">
        <v>1</v>
      </c>
      <c r="Y107" s="2"/>
      <c r="Z107" s="2">
        <f t="shared" si="15"/>
        <v>3.079411343949735</v>
      </c>
      <c r="AA107" s="1">
        <f t="shared" si="16"/>
        <v>7.937334433820375</v>
      </c>
      <c r="AB107">
        <f t="shared" si="13"/>
        <v>2.577549260970033</v>
      </c>
      <c r="AD107" s="1">
        <f>100*((AB107/AB87)^(1/20)-1)</f>
        <v>-0.11776562249581346</v>
      </c>
    </row>
    <row r="108" spans="1:28" ht="12.75">
      <c r="A108">
        <v>1973</v>
      </c>
      <c r="B108">
        <v>6</v>
      </c>
      <c r="C108" t="s">
        <v>10</v>
      </c>
      <c r="D108">
        <v>104</v>
      </c>
      <c r="E108">
        <v>1.04</v>
      </c>
      <c r="F108">
        <v>1931</v>
      </c>
      <c r="G108">
        <v>0.007</v>
      </c>
      <c r="H108">
        <v>0.67</v>
      </c>
      <c r="I108">
        <v>0.75</v>
      </c>
      <c r="K108">
        <f>AVERAGE(F108:F128)</f>
        <v>2264.714285714286</v>
      </c>
      <c r="L108">
        <f t="shared" si="10"/>
        <v>1.2386740267685705</v>
      </c>
      <c r="M108">
        <v>31.85</v>
      </c>
      <c r="N108" s="4">
        <v>0.0657383</v>
      </c>
      <c r="O108">
        <f t="shared" si="11"/>
        <v>3.8890864262749467</v>
      </c>
      <c r="P108">
        <f t="shared" si="12"/>
        <v>0.08142832477392031</v>
      </c>
      <c r="Y108" s="2"/>
      <c r="Z108" s="2">
        <f t="shared" si="15"/>
        <v>0.7785149091604511</v>
      </c>
      <c r="AA108" s="1">
        <f t="shared" si="16"/>
        <v>1.9708207595480294</v>
      </c>
      <c r="AB108">
        <f t="shared" si="13"/>
        <v>2.5315131879405603</v>
      </c>
    </row>
    <row r="109" spans="1:28" ht="12.75">
      <c r="A109">
        <v>1974</v>
      </c>
      <c r="B109">
        <v>6</v>
      </c>
      <c r="C109" t="s">
        <v>10</v>
      </c>
      <c r="D109">
        <v>96</v>
      </c>
      <c r="E109">
        <v>1.23</v>
      </c>
      <c r="F109">
        <v>1941</v>
      </c>
      <c r="G109">
        <v>0.0059</v>
      </c>
      <c r="H109">
        <v>0.71</v>
      </c>
      <c r="K109">
        <f>K108</f>
        <v>2264.714285714286</v>
      </c>
      <c r="L109">
        <f t="shared" si="10"/>
        <v>1.4220391057764692</v>
      </c>
      <c r="M109">
        <v>34.73</v>
      </c>
      <c r="N109" s="4">
        <v>0.0543774</v>
      </c>
      <c r="O109">
        <f t="shared" si="11"/>
        <v>4.094555444216727</v>
      </c>
      <c r="P109">
        <f t="shared" si="12"/>
        <v>0.07732678927044938</v>
      </c>
      <c r="Y109" s="2"/>
      <c r="Z109" s="2">
        <f t="shared" si="15"/>
        <v>0.8693211435877612</v>
      </c>
      <c r="AA109" s="1">
        <f t="shared" si="16"/>
        <v>2.3261774239284794</v>
      </c>
      <c r="AB109">
        <f t="shared" si="13"/>
        <v>2.675855109572223</v>
      </c>
    </row>
    <row r="110" spans="1:28" ht="12.75">
      <c r="A110">
        <v>1975</v>
      </c>
      <c r="B110">
        <v>6</v>
      </c>
      <c r="C110" t="s">
        <v>10</v>
      </c>
      <c r="D110">
        <v>96</v>
      </c>
      <c r="E110">
        <v>1.23</v>
      </c>
      <c r="F110">
        <v>1925</v>
      </c>
      <c r="G110">
        <v>0.006</v>
      </c>
      <c r="H110">
        <v>0.71</v>
      </c>
      <c r="I110">
        <v>0.79</v>
      </c>
      <c r="K110">
        <f t="shared" si="14"/>
        <v>2264.714285714286</v>
      </c>
      <c r="L110">
        <f t="shared" si="10"/>
        <v>1.4461414635014942</v>
      </c>
      <c r="M110">
        <v>38</v>
      </c>
      <c r="N110" s="4">
        <v>0.0546387</v>
      </c>
      <c r="O110">
        <f t="shared" si="11"/>
        <v>3.8056354302670896</v>
      </c>
      <c r="P110">
        <f t="shared" si="12"/>
        <v>0.0790152895818191</v>
      </c>
      <c r="Y110" s="2"/>
      <c r="Z110" s="2">
        <f t="shared" si="15"/>
        <v>0.8840554002587403</v>
      </c>
      <c r="AA110" s="1">
        <f t="shared" si="16"/>
        <v>2.3656041599272672</v>
      </c>
      <c r="AB110">
        <f t="shared" si="13"/>
        <v>2.675855109572223</v>
      </c>
    </row>
    <row r="111" spans="1:28" ht="12.75">
      <c r="A111">
        <v>1976</v>
      </c>
      <c r="B111">
        <v>6</v>
      </c>
      <c r="C111" t="s">
        <v>10</v>
      </c>
      <c r="D111">
        <v>113</v>
      </c>
      <c r="E111">
        <v>1.48</v>
      </c>
      <c r="F111">
        <v>1813</v>
      </c>
      <c r="G111">
        <v>0.0221</v>
      </c>
      <c r="H111">
        <v>0.56</v>
      </c>
      <c r="I111">
        <v>0.55</v>
      </c>
      <c r="K111">
        <f t="shared" si="14"/>
        <v>2264.714285714286</v>
      </c>
      <c r="L111">
        <f t="shared" si="10"/>
        <v>1.6718595436548973</v>
      </c>
      <c r="M111">
        <v>40.2</v>
      </c>
      <c r="N111" s="4">
        <v>0.0524141</v>
      </c>
      <c r="O111">
        <f t="shared" si="11"/>
        <v>4.158854586206211</v>
      </c>
      <c r="P111">
        <f t="shared" si="12"/>
        <v>0.08762901330708214</v>
      </c>
      <c r="Y111" s="2"/>
      <c r="Z111" s="2">
        <f t="shared" si="15"/>
        <v>1.1340259459034616</v>
      </c>
      <c r="AA111" s="1">
        <f t="shared" si="16"/>
        <v>2.464771060844763</v>
      </c>
      <c r="AB111">
        <f t="shared" si="13"/>
        <v>2.1734697250521164</v>
      </c>
    </row>
    <row r="112" spans="1:28" ht="12.75">
      <c r="A112">
        <v>1977</v>
      </c>
      <c r="B112">
        <v>6</v>
      </c>
      <c r="C112" t="s">
        <v>10</v>
      </c>
      <c r="D112">
        <v>97</v>
      </c>
      <c r="E112">
        <v>1.664</v>
      </c>
      <c r="F112">
        <v>2286</v>
      </c>
      <c r="G112">
        <v>0.0131</v>
      </c>
      <c r="H112">
        <v>0.627</v>
      </c>
      <c r="K112">
        <f t="shared" si="14"/>
        <v>2264.714285714286</v>
      </c>
      <c r="L112">
        <f t="shared" si="10"/>
        <v>1.662894549237679</v>
      </c>
      <c r="M112">
        <v>42.75</v>
      </c>
      <c r="N112" s="4">
        <v>0.053033</v>
      </c>
      <c r="O112">
        <f t="shared" si="11"/>
        <v>3.8898118110822897</v>
      </c>
      <c r="P112">
        <f t="shared" si="12"/>
        <v>0.08818828662972182</v>
      </c>
      <c r="Y112" s="2"/>
      <c r="Z112" s="2">
        <f t="shared" si="15"/>
        <v>1.0767599719117207</v>
      </c>
      <c r="AA112" s="1">
        <f t="shared" si="16"/>
        <v>2.568091639750417</v>
      </c>
      <c r="AB112">
        <f t="shared" si="13"/>
        <v>2.385017744661263</v>
      </c>
    </row>
    <row r="113" spans="1:28" ht="12.75">
      <c r="A113">
        <v>1978</v>
      </c>
      <c r="B113">
        <v>6</v>
      </c>
      <c r="C113" t="s">
        <v>10</v>
      </c>
      <c r="D113">
        <v>102</v>
      </c>
      <c r="E113">
        <v>1.632</v>
      </c>
      <c r="F113">
        <v>2066</v>
      </c>
      <c r="G113">
        <v>0.02</v>
      </c>
      <c r="H113">
        <v>0.577</v>
      </c>
      <c r="I113">
        <v>0.82</v>
      </c>
      <c r="K113">
        <f t="shared" si="14"/>
        <v>2264.714285714286</v>
      </c>
      <c r="L113">
        <f t="shared" si="10"/>
        <v>1.7253322441617829</v>
      </c>
      <c r="M113">
        <v>45.76</v>
      </c>
      <c r="N113" s="4">
        <v>0.0406424</v>
      </c>
      <c r="O113">
        <f t="shared" si="11"/>
        <v>3.7703938902136866</v>
      </c>
      <c r="P113">
        <f t="shared" si="12"/>
        <v>0.07012164320012085</v>
      </c>
      <c r="Y113" s="2"/>
      <c r="Z113" s="2">
        <f t="shared" si="15"/>
        <v>1.1565873322036306</v>
      </c>
      <c r="AA113" s="1">
        <f t="shared" si="16"/>
        <v>2.573754069286522</v>
      </c>
      <c r="AB113">
        <f t="shared" si="13"/>
        <v>2.2253002411696676</v>
      </c>
    </row>
    <row r="114" spans="1:28" ht="12.75">
      <c r="A114">
        <v>1979</v>
      </c>
      <c r="B114">
        <v>6</v>
      </c>
      <c r="C114" t="s">
        <v>10</v>
      </c>
      <c r="D114">
        <v>112</v>
      </c>
      <c r="E114">
        <v>1.975</v>
      </c>
      <c r="F114">
        <v>2297</v>
      </c>
      <c r="G114">
        <v>0.0197</v>
      </c>
      <c r="H114">
        <v>0.597</v>
      </c>
      <c r="I114">
        <v>0.84</v>
      </c>
      <c r="K114">
        <f t="shared" si="14"/>
        <v>2264.714285714286</v>
      </c>
      <c r="L114">
        <f t="shared" si="10"/>
        <v>1.9833951077601273</v>
      </c>
      <c r="M114">
        <v>49.55</v>
      </c>
      <c r="N114" s="4">
        <v>0.0324382</v>
      </c>
      <c r="O114">
        <f t="shared" si="11"/>
        <v>4.002815555519934</v>
      </c>
      <c r="P114">
        <f t="shared" si="12"/>
        <v>0.06433776718454456</v>
      </c>
      <c r="Y114" s="2"/>
      <c r="Z114" s="2">
        <f t="shared" si="15"/>
        <v>1.3112766575265407</v>
      </c>
      <c r="AA114" s="1">
        <f t="shared" si="16"/>
        <v>3.0000199659675437</v>
      </c>
      <c r="AB114">
        <f t="shared" si="13"/>
        <v>2.2878619464076158</v>
      </c>
    </row>
    <row r="115" spans="1:28" ht="12.75">
      <c r="A115">
        <v>1980</v>
      </c>
      <c r="B115">
        <v>6</v>
      </c>
      <c r="C115" t="s">
        <v>10</v>
      </c>
      <c r="D115">
        <v>142</v>
      </c>
      <c r="E115">
        <v>2.487</v>
      </c>
      <c r="F115">
        <v>2312</v>
      </c>
      <c r="G115">
        <v>0.0169</v>
      </c>
      <c r="H115">
        <v>0.647</v>
      </c>
      <c r="I115">
        <v>0.86</v>
      </c>
      <c r="K115">
        <f t="shared" si="14"/>
        <v>2264.714285714286</v>
      </c>
      <c r="L115">
        <f t="shared" si="10"/>
        <v>2.503689033680606</v>
      </c>
      <c r="M115">
        <v>54.04</v>
      </c>
      <c r="N115" s="4">
        <v>0.0232504</v>
      </c>
      <c r="O115">
        <f t="shared" si="11"/>
        <v>4.633029299927102</v>
      </c>
      <c r="P115">
        <f t="shared" si="12"/>
        <v>0.05821177150868756</v>
      </c>
      <c r="Y115" s="2"/>
      <c r="Z115" s="2">
        <f t="shared" si="15"/>
        <v>1.5988730412817405</v>
      </c>
      <c r="AA115" s="1">
        <f t="shared" si="16"/>
        <v>3.920548170821247</v>
      </c>
      <c r="AB115">
        <f t="shared" si="13"/>
        <v>2.452069720106313</v>
      </c>
    </row>
    <row r="116" spans="1:28" ht="12.75">
      <c r="A116">
        <v>1981</v>
      </c>
      <c r="B116">
        <v>6</v>
      </c>
      <c r="C116" t="s">
        <v>10</v>
      </c>
      <c r="D116">
        <v>141</v>
      </c>
      <c r="E116">
        <v>2.776</v>
      </c>
      <c r="F116">
        <v>2367</v>
      </c>
      <c r="G116">
        <v>0.0144</v>
      </c>
      <c r="H116">
        <v>0.68</v>
      </c>
      <c r="I116">
        <v>0.89</v>
      </c>
      <c r="K116">
        <f t="shared" si="14"/>
        <v>2264.714285714286</v>
      </c>
      <c r="L116">
        <f t="shared" si="10"/>
        <v>2.7527807170186427</v>
      </c>
      <c r="M116">
        <v>59.12</v>
      </c>
      <c r="N116" s="4">
        <v>0.0258483</v>
      </c>
      <c r="O116">
        <f t="shared" si="11"/>
        <v>4.656259670193916</v>
      </c>
      <c r="P116">
        <f t="shared" si="12"/>
        <v>0.07115470180771298</v>
      </c>
      <c r="Y116" s="2"/>
      <c r="Z116" s="2">
        <f t="shared" si="15"/>
        <v>1.7181901317408266</v>
      </c>
      <c r="AA116" s="1">
        <f t="shared" si="16"/>
        <v>4.41033942402639</v>
      </c>
      <c r="AB116">
        <f t="shared" si="13"/>
        <v>2.566851795125808</v>
      </c>
    </row>
    <row r="117" spans="1:28" ht="12.75">
      <c r="A117">
        <v>1982</v>
      </c>
      <c r="B117">
        <v>6</v>
      </c>
      <c r="C117" t="s">
        <v>10</v>
      </c>
      <c r="D117">
        <v>144</v>
      </c>
      <c r="E117">
        <v>2.905</v>
      </c>
      <c r="F117">
        <v>2394</v>
      </c>
      <c r="G117">
        <v>0.0195</v>
      </c>
      <c r="H117">
        <v>0.646</v>
      </c>
      <c r="I117">
        <v>0.88</v>
      </c>
      <c r="K117">
        <f t="shared" si="14"/>
        <v>2264.714285714286</v>
      </c>
      <c r="L117">
        <f t="shared" si="10"/>
        <v>2.866640817651997</v>
      </c>
      <c r="M117">
        <v>62.73</v>
      </c>
      <c r="N117" s="4">
        <v>0.0264932</v>
      </c>
      <c r="O117">
        <f t="shared" si="11"/>
        <v>4.569808413282316</v>
      </c>
      <c r="P117">
        <f t="shared" si="12"/>
        <v>0.07594648851021789</v>
      </c>
      <c r="Y117" s="2"/>
      <c r="Z117" s="2">
        <f t="shared" si="15"/>
        <v>1.8319259017864458</v>
      </c>
      <c r="AA117" s="1">
        <f t="shared" si="16"/>
        <v>4.485787099475414</v>
      </c>
      <c r="AB117">
        <f t="shared" si="13"/>
        <v>2.4486727848004075</v>
      </c>
    </row>
    <row r="118" spans="1:28" ht="12.75">
      <c r="A118">
        <v>1983</v>
      </c>
      <c r="B118">
        <v>6</v>
      </c>
      <c r="C118" t="s">
        <v>10</v>
      </c>
      <c r="D118">
        <v>136</v>
      </c>
      <c r="E118">
        <v>2.966</v>
      </c>
      <c r="F118">
        <v>2241</v>
      </c>
      <c r="G118">
        <v>0.02</v>
      </c>
      <c r="H118">
        <v>0.65</v>
      </c>
      <c r="I118">
        <v>0.87</v>
      </c>
      <c r="K118">
        <f t="shared" si="14"/>
        <v>2264.714285714286</v>
      </c>
      <c r="L118">
        <f t="shared" si="10"/>
        <v>3.0324155737913543</v>
      </c>
      <c r="M118">
        <v>65.21</v>
      </c>
      <c r="N118" s="4">
        <v>0.0286611</v>
      </c>
      <c r="O118">
        <f t="shared" si="11"/>
        <v>4.650230905982755</v>
      </c>
      <c r="P118">
        <f t="shared" si="12"/>
        <v>0.08691236600199138</v>
      </c>
      <c r="Y118" s="2"/>
      <c r="Z118" s="2">
        <f t="shared" si="15"/>
        <v>1.9324987480121036</v>
      </c>
      <c r="AA118" s="1">
        <f t="shared" si="16"/>
        <v>4.7583700748222935</v>
      </c>
      <c r="AB118">
        <f t="shared" si="13"/>
        <v>2.4622888266898326</v>
      </c>
    </row>
    <row r="119" spans="1:28" ht="12.75">
      <c r="A119">
        <v>1984</v>
      </c>
      <c r="B119">
        <v>6</v>
      </c>
      <c r="C119" t="s">
        <v>10</v>
      </c>
      <c r="D119">
        <v>137</v>
      </c>
      <c r="E119">
        <v>2.967</v>
      </c>
      <c r="F119">
        <v>2246</v>
      </c>
      <c r="G119">
        <v>0.0204</v>
      </c>
      <c r="H119">
        <v>0.648</v>
      </c>
      <c r="I119">
        <v>0.87</v>
      </c>
      <c r="K119">
        <f t="shared" si="14"/>
        <v>2264.714285714286</v>
      </c>
      <c r="L119">
        <f t="shared" si="10"/>
        <v>3.0456420734895384</v>
      </c>
      <c r="M119">
        <v>67.65</v>
      </c>
      <c r="N119" s="4">
        <v>0.0286601</v>
      </c>
      <c r="O119">
        <f t="shared" si="11"/>
        <v>4.502057758299391</v>
      </c>
      <c r="P119">
        <f t="shared" si="12"/>
        <v>0.08728840639041752</v>
      </c>
      <c r="Y119" s="2"/>
      <c r="Z119" s="2">
        <f t="shared" si="15"/>
        <v>1.9436202989752809</v>
      </c>
      <c r="AA119" s="1">
        <f t="shared" si="16"/>
        <v>4.772503994067221</v>
      </c>
      <c r="AB119">
        <f t="shared" si="13"/>
        <v>2.4554713678301208</v>
      </c>
    </row>
    <row r="120" spans="1:28" ht="12.75">
      <c r="A120">
        <v>1985</v>
      </c>
      <c r="B120">
        <v>6</v>
      </c>
      <c r="C120" t="s">
        <v>10</v>
      </c>
      <c r="D120">
        <v>137</v>
      </c>
      <c r="E120">
        <v>3.243</v>
      </c>
      <c r="F120">
        <v>2440</v>
      </c>
      <c r="G120">
        <v>0.022</v>
      </c>
      <c r="H120">
        <v>0.645</v>
      </c>
      <c r="I120">
        <v>0.87</v>
      </c>
      <c r="K120">
        <f t="shared" si="14"/>
        <v>2264.714285714286</v>
      </c>
      <c r="L120">
        <f t="shared" si="10"/>
        <v>3.209270591806251</v>
      </c>
      <c r="M120">
        <v>69.71</v>
      </c>
      <c r="N120" s="4">
        <v>0.0281698</v>
      </c>
      <c r="O120">
        <f t="shared" si="11"/>
        <v>4.60374493158263</v>
      </c>
      <c r="P120">
        <f t="shared" si="12"/>
        <v>0.09040451071706374</v>
      </c>
      <c r="Y120" s="2"/>
      <c r="Z120" s="2">
        <f t="shared" si="15"/>
        <v>2.052305406668938</v>
      </c>
      <c r="AA120" s="1">
        <f t="shared" si="16"/>
        <v>5.018462504637288</v>
      </c>
      <c r="AB120">
        <f t="shared" si="13"/>
        <v>2.445280555384137</v>
      </c>
    </row>
    <row r="121" spans="1:28" ht="12.75">
      <c r="A121">
        <v>1986</v>
      </c>
      <c r="B121">
        <v>6</v>
      </c>
      <c r="C121" t="s">
        <v>10</v>
      </c>
      <c r="D121">
        <v>115</v>
      </c>
      <c r="E121">
        <v>3.226</v>
      </c>
      <c r="F121">
        <v>2290</v>
      </c>
      <c r="G121">
        <v>0.0355</v>
      </c>
      <c r="H121">
        <v>0.585</v>
      </c>
      <c r="I121">
        <v>0.82</v>
      </c>
      <c r="K121">
        <f t="shared" si="14"/>
        <v>2264.714285714286</v>
      </c>
      <c r="L121">
        <f t="shared" si="10"/>
        <v>3.2577008677254384</v>
      </c>
      <c r="M121">
        <v>71.25</v>
      </c>
      <c r="N121" s="4">
        <v>0.0231499</v>
      </c>
      <c r="O121">
        <f t="shared" si="11"/>
        <v>4.5722117441760535</v>
      </c>
      <c r="P121">
        <f t="shared" si="12"/>
        <v>0.07541544931775714</v>
      </c>
      <c r="Y121" s="2"/>
      <c r="Z121" s="2">
        <f t="shared" si="15"/>
        <v>2.171744128648588</v>
      </c>
      <c r="AA121" s="1">
        <f t="shared" si="16"/>
        <v>4.8866783170184</v>
      </c>
      <c r="AB121">
        <f t="shared" si="13"/>
        <v>2.2501169693776193</v>
      </c>
    </row>
    <row r="122" spans="1:28" ht="12.75">
      <c r="A122">
        <v>1987</v>
      </c>
      <c r="B122">
        <v>6</v>
      </c>
      <c r="C122" t="s">
        <v>10</v>
      </c>
      <c r="D122">
        <v>146</v>
      </c>
      <c r="E122">
        <v>3.273</v>
      </c>
      <c r="F122">
        <v>2468</v>
      </c>
      <c r="G122">
        <v>0.0268</v>
      </c>
      <c r="H122">
        <v>0.615</v>
      </c>
      <c r="K122">
        <f t="shared" si="14"/>
        <v>2264.714285714286</v>
      </c>
      <c r="L122">
        <f t="shared" si="10"/>
        <v>3.1007592439570892</v>
      </c>
      <c r="M122">
        <v>73.2</v>
      </c>
      <c r="N122" s="4">
        <v>0.0230763</v>
      </c>
      <c r="O122">
        <f t="shared" si="11"/>
        <v>4.236009896116242</v>
      </c>
      <c r="P122">
        <f t="shared" si="12"/>
        <v>0.07155405054132698</v>
      </c>
      <c r="Y122" s="2"/>
      <c r="Z122" s="2">
        <f t="shared" si="15"/>
        <v>2.024578403063899</v>
      </c>
      <c r="AA122" s="1">
        <f t="shared" si="16"/>
        <v>4.748992617146813</v>
      </c>
      <c r="AB122">
        <f t="shared" si="13"/>
        <v>2.3456698984637576</v>
      </c>
    </row>
    <row r="123" spans="1:28" ht="12.75">
      <c r="A123">
        <v>1988</v>
      </c>
      <c r="B123">
        <v>6</v>
      </c>
      <c r="C123" t="s">
        <v>10</v>
      </c>
      <c r="D123">
        <v>150</v>
      </c>
      <c r="E123">
        <v>3.453</v>
      </c>
      <c r="F123">
        <v>2492</v>
      </c>
      <c r="G123">
        <v>0.025</v>
      </c>
      <c r="H123">
        <v>0.632</v>
      </c>
      <c r="I123">
        <v>0.849</v>
      </c>
      <c r="K123">
        <f t="shared" si="14"/>
        <v>2264.714285714286</v>
      </c>
      <c r="L123">
        <f t="shared" si="10"/>
        <v>3.298439250947719</v>
      </c>
      <c r="M123">
        <v>75.69</v>
      </c>
      <c r="N123" s="4">
        <v>0.019539</v>
      </c>
      <c r="O123">
        <f t="shared" si="11"/>
        <v>4.357826992928682</v>
      </c>
      <c r="P123">
        <f t="shared" si="12"/>
        <v>0.06444820452426749</v>
      </c>
      <c r="Y123" s="2"/>
      <c r="Z123" s="2">
        <f t="shared" si="15"/>
        <v>2.128420987153495</v>
      </c>
      <c r="AA123" s="1">
        <f t="shared" si="16"/>
        <v>5.111630433010737</v>
      </c>
      <c r="AB123">
        <f t="shared" si="13"/>
        <v>2.4016068549704177</v>
      </c>
    </row>
    <row r="124" spans="1:28" ht="12.75">
      <c r="A124">
        <v>1989</v>
      </c>
      <c r="B124">
        <v>6</v>
      </c>
      <c r="C124" t="s">
        <v>10</v>
      </c>
      <c r="D124">
        <v>155</v>
      </c>
      <c r="E124">
        <v>3.225</v>
      </c>
      <c r="F124">
        <v>2345</v>
      </c>
      <c r="G124">
        <v>0.022</v>
      </c>
      <c r="H124">
        <v>0.643</v>
      </c>
      <c r="I124">
        <v>0.861</v>
      </c>
      <c r="K124">
        <f t="shared" si="14"/>
        <v>2264.714285714286</v>
      </c>
      <c r="L124">
        <f t="shared" si="10"/>
        <v>3.1600671380162835</v>
      </c>
      <c r="M124">
        <v>78.56</v>
      </c>
      <c r="N124" s="4">
        <v>0.0236218</v>
      </c>
      <c r="O124">
        <f t="shared" si="11"/>
        <v>4.022488719470829</v>
      </c>
      <c r="P124">
        <f t="shared" si="12"/>
        <v>0.07464647392079304</v>
      </c>
      <c r="Y124" s="2"/>
      <c r="Z124" s="2">
        <f t="shared" si="15"/>
        <v>2.0236435747392494</v>
      </c>
      <c r="AA124" s="1">
        <f t="shared" si="16"/>
        <v>4.934675474191222</v>
      </c>
      <c r="AB124">
        <f t="shared" si="13"/>
        <v>2.4385101881526072</v>
      </c>
    </row>
    <row r="125" spans="1:28" ht="12.75">
      <c r="A125">
        <v>1990</v>
      </c>
      <c r="B125">
        <v>6</v>
      </c>
      <c r="C125" t="s">
        <v>10</v>
      </c>
      <c r="D125">
        <v>159</v>
      </c>
      <c r="E125">
        <v>2.768</v>
      </c>
      <c r="F125">
        <v>2326</v>
      </c>
      <c r="G125">
        <v>0.01</v>
      </c>
      <c r="H125">
        <v>0.723</v>
      </c>
      <c r="I125">
        <v>0.85</v>
      </c>
      <c r="K125">
        <f t="shared" si="14"/>
        <v>2264.714285714286</v>
      </c>
      <c r="L125">
        <f t="shared" si="10"/>
        <v>2.6648618674137743</v>
      </c>
      <c r="M125">
        <v>81.59</v>
      </c>
      <c r="N125" s="4">
        <v>0.018391</v>
      </c>
      <c r="O125">
        <f t="shared" si="11"/>
        <v>3.266162357413622</v>
      </c>
      <c r="P125">
        <f t="shared" si="12"/>
        <v>0.049009474603606724</v>
      </c>
      <c r="Y125" s="2"/>
      <c r="Z125" s="2">
        <f t="shared" si="15"/>
        <v>1.6144701342841772</v>
      </c>
      <c r="AA125" s="1">
        <f t="shared" si="16"/>
        <v>4.398649824231454</v>
      </c>
      <c r="AB125">
        <f t="shared" si="13"/>
        <v>2.7245160692809747</v>
      </c>
    </row>
    <row r="126" spans="1:28" ht="12.75">
      <c r="A126">
        <v>1991</v>
      </c>
      <c r="B126">
        <v>6</v>
      </c>
      <c r="C126" t="s">
        <v>10</v>
      </c>
      <c r="D126">
        <v>165</v>
      </c>
      <c r="E126">
        <v>3.14</v>
      </c>
      <c r="F126">
        <v>2346</v>
      </c>
      <c r="G126">
        <v>0.01</v>
      </c>
      <c r="H126">
        <v>0.736</v>
      </c>
      <c r="I126">
        <v>0.852</v>
      </c>
      <c r="K126">
        <f t="shared" si="14"/>
        <v>2264.714285714286</v>
      </c>
      <c r="L126">
        <f t="shared" si="10"/>
        <v>2.9463875913777184</v>
      </c>
      <c r="M126">
        <v>84.44</v>
      </c>
      <c r="N126" s="4">
        <v>0.0170938</v>
      </c>
      <c r="O126">
        <f t="shared" si="11"/>
        <v>3.489326849097251</v>
      </c>
      <c r="P126">
        <f t="shared" si="12"/>
        <v>0.050364960209492445</v>
      </c>
      <c r="Y126" s="2"/>
      <c r="Z126" s="2">
        <f t="shared" si="15"/>
        <v>1.7690161592131268</v>
      </c>
      <c r="AA126" s="1">
        <f t="shared" si="16"/>
        <v>4.907360395444926</v>
      </c>
      <c r="AB126">
        <f t="shared" si="13"/>
        <v>2.7740619382627694</v>
      </c>
    </row>
    <row r="127" spans="1:28" ht="12.75">
      <c r="A127">
        <v>1992</v>
      </c>
      <c r="B127">
        <v>6</v>
      </c>
      <c r="C127" t="s">
        <v>10</v>
      </c>
      <c r="D127">
        <v>137</v>
      </c>
      <c r="E127">
        <v>3.209</v>
      </c>
      <c r="F127">
        <v>2409</v>
      </c>
      <c r="G127">
        <v>0.011</v>
      </c>
      <c r="H127">
        <v>0.732</v>
      </c>
      <c r="I127">
        <v>0.843</v>
      </c>
      <c r="K127">
        <f t="shared" si="14"/>
        <v>2264.714285714286</v>
      </c>
      <c r="L127">
        <f t="shared" si="10"/>
        <v>3.1424075410367966</v>
      </c>
      <c r="M127">
        <v>86.39</v>
      </c>
      <c r="N127" s="4">
        <v>0.0160524</v>
      </c>
      <c r="O127">
        <f t="shared" si="11"/>
        <v>3.6374667681870547</v>
      </c>
      <c r="P127">
        <f t="shared" si="12"/>
        <v>0.05044318281173908</v>
      </c>
      <c r="Y127" s="2"/>
      <c r="Z127" s="2">
        <f t="shared" si="15"/>
        <v>1.8919451936129514</v>
      </c>
      <c r="AA127" s="1">
        <f t="shared" si="16"/>
        <v>5.219350532616476</v>
      </c>
      <c r="AB127">
        <f t="shared" si="13"/>
        <v>2.7587218436541217</v>
      </c>
    </row>
    <row r="128" spans="1:30" ht="12.75">
      <c r="A128">
        <v>1993</v>
      </c>
      <c r="B128">
        <v>6</v>
      </c>
      <c r="C128" t="s">
        <v>10</v>
      </c>
      <c r="D128">
        <v>81</v>
      </c>
      <c r="E128">
        <v>3.276</v>
      </c>
      <c r="F128">
        <v>2624</v>
      </c>
      <c r="G128">
        <v>0.009</v>
      </c>
      <c r="H128">
        <v>0.754</v>
      </c>
      <c r="I128">
        <v>0.815</v>
      </c>
      <c r="K128">
        <f t="shared" si="14"/>
        <v>2264.714285714286</v>
      </c>
      <c r="L128">
        <f t="shared" si="10"/>
        <v>3.0473520371631158</v>
      </c>
      <c r="M128">
        <v>88.38</v>
      </c>
      <c r="N128" s="4">
        <v>0.0158576</v>
      </c>
      <c r="O128">
        <f t="shared" si="11"/>
        <v>3.448010904235252</v>
      </c>
      <c r="P128">
        <f t="shared" si="12"/>
        <v>0.048323689664517826</v>
      </c>
      <c r="Q128" s="1">
        <f>100*((O115/O108)^(1/7)-1)</f>
        <v>2.5320489147596215</v>
      </c>
      <c r="R128" s="1">
        <f>100*((O128/O115)^(1/13)-1)</f>
        <v>-2.2467860980266763</v>
      </c>
      <c r="S128" s="1"/>
      <c r="T128" s="1">
        <f>100*((P115/P108)^(1/7)-1)</f>
        <v>-4.681659268301763</v>
      </c>
      <c r="U128" s="1">
        <f>100*((P128/P115)^(1/13)-1)</f>
        <v>-1.4218387499522755</v>
      </c>
      <c r="V128">
        <v>1</v>
      </c>
      <c r="Y128" s="2"/>
      <c r="Z128" s="2">
        <f t="shared" si="15"/>
        <v>1.8069494828406145</v>
      </c>
      <c r="AA128" s="1">
        <f t="shared" si="16"/>
        <v>5.139244083239992</v>
      </c>
      <c r="AB128">
        <f t="shared" si="13"/>
        <v>2.8441548211745493</v>
      </c>
      <c r="AD128" s="1">
        <f>100*((AB128/AB108)^(1/20)-1)</f>
        <v>0.5839419644483534</v>
      </c>
    </row>
    <row r="129" spans="1:28" ht="12.75">
      <c r="A129">
        <v>1973</v>
      </c>
      <c r="B129">
        <v>7</v>
      </c>
      <c r="C129" t="s">
        <v>20</v>
      </c>
      <c r="D129">
        <v>1446</v>
      </c>
      <c r="E129">
        <v>0.8</v>
      </c>
      <c r="F129">
        <v>983</v>
      </c>
      <c r="G129">
        <v>0.005</v>
      </c>
      <c r="H129">
        <v>0.74</v>
      </c>
      <c r="I129">
        <v>0.75</v>
      </c>
      <c r="K129">
        <f>AVERAGE(F129:F149)</f>
        <v>1180.4285714285713</v>
      </c>
      <c r="L129">
        <f t="shared" si="10"/>
        <v>0.9381653564766207</v>
      </c>
      <c r="M129">
        <v>31.85</v>
      </c>
      <c r="N129" s="4">
        <v>0.0657383</v>
      </c>
      <c r="O129">
        <f t="shared" si="11"/>
        <v>2.945574117665999</v>
      </c>
      <c r="P129">
        <f t="shared" si="12"/>
        <v>0.061673395653667036</v>
      </c>
      <c r="Y129" s="2"/>
      <c r="Z129" s="2">
        <f t="shared" si="15"/>
        <v>0.5617165178959895</v>
      </c>
      <c r="AA129" s="1">
        <f t="shared" si="16"/>
        <v>1.5669011112396718</v>
      </c>
      <c r="AB129">
        <f t="shared" si="13"/>
        <v>2.789487332700812</v>
      </c>
    </row>
    <row r="130" spans="1:28" ht="12.75">
      <c r="A130">
        <v>1974</v>
      </c>
      <c r="B130">
        <v>7</v>
      </c>
      <c r="C130" t="s">
        <v>20</v>
      </c>
      <c r="D130">
        <v>1405</v>
      </c>
      <c r="E130">
        <v>0.96</v>
      </c>
      <c r="F130">
        <v>987</v>
      </c>
      <c r="G130">
        <v>0.0073</v>
      </c>
      <c r="H130">
        <v>0.71</v>
      </c>
      <c r="K130">
        <f>K129</f>
        <v>1180.4285714285713</v>
      </c>
      <c r="L130">
        <f t="shared" si="10"/>
        <v>1.1078247312285496</v>
      </c>
      <c r="M130">
        <v>34.73</v>
      </c>
      <c r="N130" s="4">
        <v>0.0543774</v>
      </c>
      <c r="O130">
        <f t="shared" si="11"/>
        <v>3.1898207061000567</v>
      </c>
      <c r="P130">
        <f t="shared" si="12"/>
        <v>0.06024062853990733</v>
      </c>
      <c r="Y130" s="2"/>
      <c r="Z130" s="2">
        <f t="shared" si="15"/>
        <v>0.6772355685117073</v>
      </c>
      <c r="AA130" s="1">
        <f t="shared" si="16"/>
        <v>1.8121842563861017</v>
      </c>
      <c r="AB130">
        <f t="shared" si="13"/>
        <v>2.6758551095722236</v>
      </c>
    </row>
    <row r="131" spans="1:28" ht="12.75">
      <c r="A131">
        <v>1975</v>
      </c>
      <c r="B131">
        <v>7</v>
      </c>
      <c r="C131" t="s">
        <v>20</v>
      </c>
      <c r="D131">
        <v>1407</v>
      </c>
      <c r="E131">
        <v>0.98</v>
      </c>
      <c r="F131">
        <v>1005</v>
      </c>
      <c r="G131">
        <v>0.007</v>
      </c>
      <c r="H131">
        <v>0.71</v>
      </c>
      <c r="I131">
        <v>0.75</v>
      </c>
      <c r="K131">
        <f t="shared" si="14"/>
        <v>1180.4285714285713</v>
      </c>
      <c r="L131">
        <f aca="true" t="shared" si="17" ref="L131:L194">G131*K131^H131</f>
        <v>1.0622976874794312</v>
      </c>
      <c r="M131">
        <v>38</v>
      </c>
      <c r="N131" s="4">
        <v>0.0546387</v>
      </c>
      <c r="O131">
        <f t="shared" si="11"/>
        <v>2.79552023020903</v>
      </c>
      <c r="P131">
        <f t="shared" si="12"/>
        <v>0.058042564656882394</v>
      </c>
      <c r="Y131" s="2"/>
      <c r="Z131" s="2">
        <f t="shared" si="15"/>
        <v>0.6494039698057468</v>
      </c>
      <c r="AA131" s="1">
        <f t="shared" si="16"/>
        <v>1.7377109307811933</v>
      </c>
      <c r="AB131">
        <f t="shared" si="13"/>
        <v>2.675855109572223</v>
      </c>
    </row>
    <row r="132" spans="1:28" ht="12.75">
      <c r="A132">
        <v>1976</v>
      </c>
      <c r="B132">
        <v>7</v>
      </c>
      <c r="C132" t="s">
        <v>20</v>
      </c>
      <c r="D132">
        <v>1485</v>
      </c>
      <c r="E132">
        <v>1.1</v>
      </c>
      <c r="F132">
        <v>979</v>
      </c>
      <c r="G132">
        <v>0.009</v>
      </c>
      <c r="H132">
        <v>0.7</v>
      </c>
      <c r="I132">
        <v>0.65</v>
      </c>
      <c r="K132">
        <f t="shared" si="14"/>
        <v>1180.4285714285713</v>
      </c>
      <c r="L132">
        <f t="shared" si="17"/>
        <v>1.2725366768590476</v>
      </c>
      <c r="M132">
        <v>40.2</v>
      </c>
      <c r="N132" s="4">
        <v>0.0524141</v>
      </c>
      <c r="O132">
        <f aca="true" t="shared" si="18" ref="O132:O195">100*L132/M132</f>
        <v>3.165514121539919</v>
      </c>
      <c r="P132">
        <f aca="true" t="shared" si="19" ref="P132:P195">L132*N132</f>
        <v>0.0666988646345578</v>
      </c>
      <c r="Y132" s="2"/>
      <c r="Z132" s="2">
        <f t="shared" si="15"/>
        <v>0.7833382102457607</v>
      </c>
      <c r="AA132" s="1">
        <f t="shared" si="16"/>
        <v>2.067241930459924</v>
      </c>
      <c r="AB132">
        <f aca="true" t="shared" si="20" ref="AB132:AB195">AA132/Z132</f>
        <v>2.639015821545789</v>
      </c>
    </row>
    <row r="133" spans="1:28" ht="12.75">
      <c r="A133">
        <v>1977</v>
      </c>
      <c r="B133">
        <v>7</v>
      </c>
      <c r="C133" t="s">
        <v>20</v>
      </c>
      <c r="D133">
        <v>1516</v>
      </c>
      <c r="E133">
        <v>1.38</v>
      </c>
      <c r="F133">
        <v>1201</v>
      </c>
      <c r="G133">
        <v>0.0103</v>
      </c>
      <c r="H133">
        <v>0.689</v>
      </c>
      <c r="K133">
        <f t="shared" si="14"/>
        <v>1180.4285714285713</v>
      </c>
      <c r="L133">
        <f t="shared" si="17"/>
        <v>1.3473256777641545</v>
      </c>
      <c r="M133">
        <v>42.75</v>
      </c>
      <c r="N133" s="4">
        <v>0.053033</v>
      </c>
      <c r="O133">
        <f t="shared" si="18"/>
        <v>3.151639012313811</v>
      </c>
      <c r="P133">
        <f t="shared" si="19"/>
        <v>0.0714527226688664</v>
      </c>
      <c r="Y133" s="2"/>
      <c r="Z133" s="2">
        <f t="shared" si="15"/>
        <v>0.8357240876032158</v>
      </c>
      <c r="AA133" s="1">
        <f t="shared" si="16"/>
        <v>2.1721121945506217</v>
      </c>
      <c r="AB133">
        <f t="shared" si="20"/>
        <v>2.5990781249108794</v>
      </c>
    </row>
    <row r="134" spans="1:28" ht="12.75">
      <c r="A134">
        <v>1978</v>
      </c>
      <c r="B134">
        <v>7</v>
      </c>
      <c r="C134" t="s">
        <v>20</v>
      </c>
      <c r="D134">
        <v>1648</v>
      </c>
      <c r="E134">
        <v>1.633</v>
      </c>
      <c r="F134">
        <v>1202</v>
      </c>
      <c r="G134">
        <v>0.0148</v>
      </c>
      <c r="H134">
        <v>0.664</v>
      </c>
      <c r="I134">
        <v>0.79</v>
      </c>
      <c r="K134">
        <f t="shared" si="14"/>
        <v>1180.4285714285713</v>
      </c>
      <c r="L134">
        <f t="shared" si="17"/>
        <v>1.6221689513415796</v>
      </c>
      <c r="M134">
        <v>45.76</v>
      </c>
      <c r="N134" s="4">
        <v>0.0406424</v>
      </c>
      <c r="O134">
        <f t="shared" si="18"/>
        <v>3.5449496314282776</v>
      </c>
      <c r="P134">
        <f t="shared" si="19"/>
        <v>0.06592883938800502</v>
      </c>
      <c r="Y134" s="2"/>
      <c r="Z134" s="2">
        <f t="shared" si="15"/>
        <v>1.023793027630044</v>
      </c>
      <c r="AA134" s="1">
        <f t="shared" si="16"/>
        <v>2.570277424908904</v>
      </c>
      <c r="AB134">
        <f t="shared" si="20"/>
        <v>2.5105439825652875</v>
      </c>
    </row>
    <row r="135" spans="1:28" ht="12.75">
      <c r="A135">
        <v>1979</v>
      </c>
      <c r="B135">
        <v>7</v>
      </c>
      <c r="C135" t="s">
        <v>20</v>
      </c>
      <c r="D135">
        <v>1648</v>
      </c>
      <c r="E135">
        <v>1.897</v>
      </c>
      <c r="F135">
        <v>1214</v>
      </c>
      <c r="G135">
        <v>0.0184</v>
      </c>
      <c r="H135">
        <v>0.651</v>
      </c>
      <c r="I135">
        <v>0.8</v>
      </c>
      <c r="K135">
        <f t="shared" si="14"/>
        <v>1180.4285714285713</v>
      </c>
      <c r="L135">
        <f t="shared" si="17"/>
        <v>1.8395672788965087</v>
      </c>
      <c r="M135">
        <v>49.55</v>
      </c>
      <c r="N135" s="4">
        <v>0.0324382</v>
      </c>
      <c r="O135">
        <f t="shared" si="18"/>
        <v>3.7125474851594524</v>
      </c>
      <c r="P135">
        <f t="shared" si="19"/>
        <v>0.05967225130630073</v>
      </c>
      <c r="Y135" s="2"/>
      <c r="Z135" s="2">
        <f t="shared" si="15"/>
        <v>1.171507703739072</v>
      </c>
      <c r="AA135" s="1">
        <f t="shared" si="16"/>
        <v>2.888591993706957</v>
      </c>
      <c r="AB135">
        <f t="shared" si="20"/>
        <v>2.4657046509276124</v>
      </c>
    </row>
    <row r="136" spans="1:28" ht="12.75">
      <c r="A136">
        <v>1980</v>
      </c>
      <c r="B136">
        <v>7</v>
      </c>
      <c r="C136" t="s">
        <v>20</v>
      </c>
      <c r="D136">
        <v>1635</v>
      </c>
      <c r="E136">
        <v>2.298</v>
      </c>
      <c r="F136">
        <v>1196</v>
      </c>
      <c r="G136">
        <v>0.0202</v>
      </c>
      <c r="H136">
        <v>0.661</v>
      </c>
      <c r="I136">
        <v>0.76</v>
      </c>
      <c r="K136">
        <f t="shared" si="14"/>
        <v>1180.4285714285713</v>
      </c>
      <c r="L136">
        <f t="shared" si="17"/>
        <v>2.16755247157565</v>
      </c>
      <c r="M136">
        <v>54.04</v>
      </c>
      <c r="N136" s="4">
        <v>0.0232504</v>
      </c>
      <c r="O136">
        <f t="shared" si="18"/>
        <v>4.011014936298389</v>
      </c>
      <c r="P136">
        <f t="shared" si="19"/>
        <v>0.05039646198512249</v>
      </c>
      <c r="Y136" s="2"/>
      <c r="Z136" s="2">
        <f t="shared" si="15"/>
        <v>1.370846389137376</v>
      </c>
      <c r="AA136" s="1">
        <f t="shared" si="16"/>
        <v>3.4272867873913775</v>
      </c>
      <c r="AB136">
        <f t="shared" si="20"/>
        <v>2.5001246051704196</v>
      </c>
    </row>
    <row r="137" spans="1:28" ht="12.75">
      <c r="A137">
        <v>1981</v>
      </c>
      <c r="B137">
        <v>7</v>
      </c>
      <c r="C137" t="s">
        <v>20</v>
      </c>
      <c r="D137">
        <v>1643</v>
      </c>
      <c r="E137">
        <v>1.91</v>
      </c>
      <c r="F137">
        <v>1190</v>
      </c>
      <c r="G137">
        <v>0.0148</v>
      </c>
      <c r="H137">
        <v>0.684</v>
      </c>
      <c r="I137">
        <v>0.81</v>
      </c>
      <c r="K137">
        <f t="shared" si="14"/>
        <v>1180.4285714285713</v>
      </c>
      <c r="L137">
        <f t="shared" si="17"/>
        <v>1.868688353609531</v>
      </c>
      <c r="M137">
        <v>59.12</v>
      </c>
      <c r="N137" s="4">
        <v>0.0258483</v>
      </c>
      <c r="O137">
        <f t="shared" si="18"/>
        <v>3.16083956970489</v>
      </c>
      <c r="P137">
        <f t="shared" si="19"/>
        <v>0.04830241717060524</v>
      </c>
      <c r="Y137" s="2"/>
      <c r="Z137" s="2">
        <f t="shared" si="15"/>
        <v>1.1631409926836147</v>
      </c>
      <c r="AA137" s="1">
        <f t="shared" si="16"/>
        <v>3.002212272528642</v>
      </c>
      <c r="AB137">
        <f t="shared" si="20"/>
        <v>2.5811249809035592</v>
      </c>
    </row>
    <row r="138" spans="1:28" ht="12.75">
      <c r="A138">
        <v>1982</v>
      </c>
      <c r="B138">
        <v>7</v>
      </c>
      <c r="C138" t="s">
        <v>20</v>
      </c>
      <c r="D138">
        <v>1584</v>
      </c>
      <c r="E138">
        <v>1.988</v>
      </c>
      <c r="F138">
        <v>1205</v>
      </c>
      <c r="G138">
        <v>0.0147</v>
      </c>
      <c r="H138">
        <v>0.689</v>
      </c>
      <c r="I138">
        <v>0.81</v>
      </c>
      <c r="K138">
        <f t="shared" si="14"/>
        <v>1180.4285714285713</v>
      </c>
      <c r="L138">
        <f t="shared" si="17"/>
        <v>1.9228822779740844</v>
      </c>
      <c r="M138">
        <v>62.73</v>
      </c>
      <c r="N138" s="4">
        <v>0.0264932</v>
      </c>
      <c r="O138">
        <f t="shared" si="18"/>
        <v>3.065331225847417</v>
      </c>
      <c r="P138">
        <f t="shared" si="19"/>
        <v>0.05094330476682302</v>
      </c>
      <c r="Y138" s="2"/>
      <c r="Z138" s="2">
        <f t="shared" si="15"/>
        <v>1.1927324357055604</v>
      </c>
      <c r="AA138" s="1">
        <f t="shared" si="16"/>
        <v>3.100004782513994</v>
      </c>
      <c r="AB138">
        <f t="shared" si="20"/>
        <v>2.5990781249108794</v>
      </c>
    </row>
    <row r="139" spans="1:28" ht="12.75">
      <c r="A139">
        <v>1983</v>
      </c>
      <c r="B139">
        <v>7</v>
      </c>
      <c r="C139" t="s">
        <v>20</v>
      </c>
      <c r="D139">
        <v>1575</v>
      </c>
      <c r="E139">
        <v>1.957</v>
      </c>
      <c r="F139">
        <v>1206</v>
      </c>
      <c r="G139">
        <v>0.0169</v>
      </c>
      <c r="H139">
        <v>0.661</v>
      </c>
      <c r="I139">
        <v>0.75</v>
      </c>
      <c r="K139">
        <f t="shared" si="14"/>
        <v>1180.4285714285713</v>
      </c>
      <c r="L139">
        <f t="shared" si="17"/>
        <v>1.8134473648330929</v>
      </c>
      <c r="M139">
        <v>65.21</v>
      </c>
      <c r="N139" s="4">
        <v>0.0286611</v>
      </c>
      <c r="O139">
        <f t="shared" si="18"/>
        <v>2.7809344653168115</v>
      </c>
      <c r="P139">
        <f t="shared" si="19"/>
        <v>0.051975396268217754</v>
      </c>
      <c r="Y139" s="2"/>
      <c r="Z139" s="2">
        <f t="shared" si="15"/>
        <v>1.1468962364565176</v>
      </c>
      <c r="AA139" s="1">
        <f t="shared" si="16"/>
        <v>2.867383500342291</v>
      </c>
      <c r="AB139">
        <f t="shared" si="20"/>
        <v>2.500124605170419</v>
      </c>
    </row>
    <row r="140" spans="1:28" ht="12.75">
      <c r="A140">
        <v>1984</v>
      </c>
      <c r="B140">
        <v>7</v>
      </c>
      <c r="C140" t="s">
        <v>20</v>
      </c>
      <c r="D140">
        <v>1541</v>
      </c>
      <c r="E140">
        <v>1.852</v>
      </c>
      <c r="F140">
        <v>1208</v>
      </c>
      <c r="G140">
        <v>0.0121</v>
      </c>
      <c r="H140">
        <v>0.701</v>
      </c>
      <c r="I140">
        <v>0.77</v>
      </c>
      <c r="K140">
        <f t="shared" si="14"/>
        <v>1180.4285714285713</v>
      </c>
      <c r="L140">
        <f t="shared" si="17"/>
        <v>1.7229997282390213</v>
      </c>
      <c r="M140">
        <v>67.65</v>
      </c>
      <c r="N140" s="4">
        <v>0.0286601</v>
      </c>
      <c r="O140">
        <f t="shared" si="18"/>
        <v>2.546932340338538</v>
      </c>
      <c r="P140">
        <f t="shared" si="19"/>
        <v>0.049381344511303174</v>
      </c>
      <c r="Y140" s="2"/>
      <c r="Z140" s="2">
        <f t="shared" si="15"/>
        <v>1.0598958263305205</v>
      </c>
      <c r="AA140" s="1">
        <f t="shared" si="16"/>
        <v>2.8009621226548385</v>
      </c>
      <c r="AB140">
        <f t="shared" si="20"/>
        <v>2.6426768113165298</v>
      </c>
    </row>
    <row r="141" spans="1:28" ht="12.75">
      <c r="A141">
        <v>1985</v>
      </c>
      <c r="B141">
        <v>7</v>
      </c>
      <c r="C141" t="s">
        <v>20</v>
      </c>
      <c r="D141">
        <v>1572</v>
      </c>
      <c r="E141">
        <v>1.893</v>
      </c>
      <c r="F141">
        <v>1200</v>
      </c>
      <c r="G141">
        <v>0.015</v>
      </c>
      <c r="H141">
        <v>0.682</v>
      </c>
      <c r="I141">
        <v>0.79</v>
      </c>
      <c r="K141">
        <f t="shared" si="14"/>
        <v>1180.4285714285713</v>
      </c>
      <c r="L141">
        <f t="shared" si="17"/>
        <v>1.8673354547087688</v>
      </c>
      <c r="M141">
        <v>69.71</v>
      </c>
      <c r="N141" s="4">
        <v>0.0281698</v>
      </c>
      <c r="O141">
        <f t="shared" si="18"/>
        <v>2.67871963091202</v>
      </c>
      <c r="P141">
        <f t="shared" si="19"/>
        <v>0.052602466292055075</v>
      </c>
      <c r="Y141" s="2"/>
      <c r="Z141" s="2">
        <f t="shared" si="15"/>
        <v>1.1639113039760915</v>
      </c>
      <c r="AA141" s="1">
        <f t="shared" si="16"/>
        <v>2.9958826660592615</v>
      </c>
      <c r="AB141">
        <f t="shared" si="20"/>
        <v>2.573978494602542</v>
      </c>
    </row>
    <row r="142" spans="1:28" ht="12.75">
      <c r="A142">
        <v>1986</v>
      </c>
      <c r="B142">
        <v>7</v>
      </c>
      <c r="C142" t="s">
        <v>20</v>
      </c>
      <c r="D142">
        <v>1693</v>
      </c>
      <c r="E142">
        <v>2.248</v>
      </c>
      <c r="F142">
        <v>1124</v>
      </c>
      <c r="G142">
        <v>0.026</v>
      </c>
      <c r="H142">
        <v>0.631</v>
      </c>
      <c r="I142">
        <v>0.73</v>
      </c>
      <c r="K142">
        <f t="shared" si="14"/>
        <v>1180.4285714285713</v>
      </c>
      <c r="L142">
        <f t="shared" si="17"/>
        <v>2.256474378984662</v>
      </c>
      <c r="M142">
        <v>71.25</v>
      </c>
      <c r="N142" s="4">
        <v>0.0231499</v>
      </c>
      <c r="O142">
        <f t="shared" si="18"/>
        <v>3.1669815845398768</v>
      </c>
      <c r="P142">
        <f t="shared" si="19"/>
        <v>0.052237156226057034</v>
      </c>
      <c r="Y142" s="2"/>
      <c r="Z142" s="2">
        <f t="shared" si="15"/>
        <v>1.4570702112543201</v>
      </c>
      <c r="AA142" s="1">
        <f t="shared" si="16"/>
        <v>3.494462095022207</v>
      </c>
      <c r="AB142">
        <f t="shared" si="20"/>
        <v>2.398279827582225</v>
      </c>
    </row>
    <row r="143" spans="1:28" ht="12.75">
      <c r="A143">
        <v>1987</v>
      </c>
      <c r="B143">
        <v>7</v>
      </c>
      <c r="C143" t="s">
        <v>20</v>
      </c>
      <c r="D143">
        <v>1770</v>
      </c>
      <c r="E143">
        <v>2.613</v>
      </c>
      <c r="F143">
        <v>1227</v>
      </c>
      <c r="G143">
        <v>0.0276</v>
      </c>
      <c r="H143">
        <v>0.634</v>
      </c>
      <c r="K143">
        <f t="shared" si="14"/>
        <v>1180.4285714285713</v>
      </c>
      <c r="L143">
        <f t="shared" si="17"/>
        <v>2.446708664525647</v>
      </c>
      <c r="M143">
        <v>73.2</v>
      </c>
      <c r="N143" s="4">
        <v>0.0230763</v>
      </c>
      <c r="O143">
        <f t="shared" si="18"/>
        <v>3.342498175581485</v>
      </c>
      <c r="P143">
        <f t="shared" si="19"/>
        <v>0.05646098315519319</v>
      </c>
      <c r="Y143" s="2"/>
      <c r="Z143" s="2">
        <f t="shared" si="15"/>
        <v>1.5766280275142628</v>
      </c>
      <c r="AA143" s="1">
        <f t="shared" si="16"/>
        <v>3.7969534884541525</v>
      </c>
      <c r="AB143">
        <f t="shared" si="20"/>
        <v>2.4082747624628307</v>
      </c>
    </row>
    <row r="144" spans="1:28" ht="12.75">
      <c r="A144">
        <v>1988</v>
      </c>
      <c r="B144">
        <v>7</v>
      </c>
      <c r="C144" t="s">
        <v>20</v>
      </c>
      <c r="D144">
        <v>1793</v>
      </c>
      <c r="E144">
        <v>2.468</v>
      </c>
      <c r="F144">
        <v>1236</v>
      </c>
      <c r="G144">
        <v>0.034</v>
      </c>
      <c r="H144">
        <v>0.596</v>
      </c>
      <c r="I144">
        <v>0.689</v>
      </c>
      <c r="K144">
        <f t="shared" si="14"/>
        <v>1180.4285714285713</v>
      </c>
      <c r="L144">
        <f t="shared" si="17"/>
        <v>2.303639866862562</v>
      </c>
      <c r="M144">
        <v>75.69</v>
      </c>
      <c r="N144" s="4">
        <v>0.019539</v>
      </c>
      <c r="O144">
        <f t="shared" si="18"/>
        <v>3.0435194436022757</v>
      </c>
      <c r="P144">
        <f t="shared" si="19"/>
        <v>0.04501081935862761</v>
      </c>
      <c r="Y144" s="2"/>
      <c r="Z144" s="2">
        <f t="shared" si="15"/>
        <v>1.5240552398331428</v>
      </c>
      <c r="AA144" s="1">
        <f t="shared" si="16"/>
        <v>3.4819975664265006</v>
      </c>
      <c r="AB144">
        <f t="shared" si="20"/>
        <v>2.2846924936970905</v>
      </c>
    </row>
    <row r="145" spans="1:28" ht="12.75">
      <c r="A145">
        <v>1989</v>
      </c>
      <c r="B145">
        <v>7</v>
      </c>
      <c r="C145" t="s">
        <v>20</v>
      </c>
      <c r="D145">
        <v>2012</v>
      </c>
      <c r="E145">
        <v>2.385</v>
      </c>
      <c r="F145">
        <v>1256</v>
      </c>
      <c r="G145">
        <v>0.0389</v>
      </c>
      <c r="H145">
        <v>0.571</v>
      </c>
      <c r="I145">
        <v>0.667</v>
      </c>
      <c r="K145">
        <f t="shared" si="14"/>
        <v>1180.4285714285713</v>
      </c>
      <c r="L145">
        <f t="shared" si="17"/>
        <v>2.2084332504072286</v>
      </c>
      <c r="M145">
        <v>78.56</v>
      </c>
      <c r="N145" s="4">
        <v>0.0236218</v>
      </c>
      <c r="O145">
        <f t="shared" si="18"/>
        <v>2.8111421211904637</v>
      </c>
      <c r="P145">
        <f t="shared" si="19"/>
        <v>0.05216716855446947</v>
      </c>
      <c r="Y145" s="2"/>
      <c r="Z145" s="2">
        <f t="shared" si="15"/>
        <v>1.4866069190082012</v>
      </c>
      <c r="AA145" s="1">
        <f t="shared" si="16"/>
        <v>3.280744465226947</v>
      </c>
      <c r="AB145">
        <f t="shared" si="20"/>
        <v>2.2068674800839188</v>
      </c>
    </row>
    <row r="146" spans="1:28" ht="12.75">
      <c r="A146">
        <v>1990</v>
      </c>
      <c r="B146">
        <v>7</v>
      </c>
      <c r="C146" t="s">
        <v>20</v>
      </c>
      <c r="D146">
        <v>2077</v>
      </c>
      <c r="E146">
        <v>2.832</v>
      </c>
      <c r="F146">
        <v>1253</v>
      </c>
      <c r="G146">
        <v>0.054</v>
      </c>
      <c r="H146">
        <v>0.548</v>
      </c>
      <c r="I146">
        <v>0.644</v>
      </c>
      <c r="K146">
        <f t="shared" si="14"/>
        <v>1180.4285714285713</v>
      </c>
      <c r="L146">
        <f t="shared" si="17"/>
        <v>2.6053826840760657</v>
      </c>
      <c r="M146">
        <v>81.59</v>
      </c>
      <c r="N146" s="4">
        <v>0.018391</v>
      </c>
      <c r="O146">
        <f t="shared" si="18"/>
        <v>3.1932622675279636</v>
      </c>
      <c r="P146">
        <f t="shared" si="19"/>
        <v>0.04791559294284293</v>
      </c>
      <c r="Y146" s="2"/>
      <c r="Z146" s="2">
        <f t="shared" si="15"/>
        <v>1.7819974768619402</v>
      </c>
      <c r="AA146" s="1">
        <f t="shared" si="16"/>
        <v>3.8092191591858837</v>
      </c>
      <c r="AB146">
        <f t="shared" si="20"/>
        <v>2.1376119824220168</v>
      </c>
    </row>
    <row r="147" spans="1:28" ht="12.75">
      <c r="A147">
        <v>1991</v>
      </c>
      <c r="B147">
        <v>7</v>
      </c>
      <c r="C147" t="s">
        <v>20</v>
      </c>
      <c r="D147">
        <v>1954</v>
      </c>
      <c r="E147">
        <v>2.878</v>
      </c>
      <c r="F147">
        <v>1218</v>
      </c>
      <c r="G147">
        <v>0.043</v>
      </c>
      <c r="H147">
        <v>0.588</v>
      </c>
      <c r="I147">
        <v>0.69</v>
      </c>
      <c r="K147">
        <f t="shared" si="14"/>
        <v>1180.4285714285713</v>
      </c>
      <c r="L147">
        <f t="shared" si="17"/>
        <v>2.75313689623695</v>
      </c>
      <c r="M147">
        <v>84.44</v>
      </c>
      <c r="N147" s="4">
        <v>0.0170938</v>
      </c>
      <c r="O147">
        <f t="shared" si="18"/>
        <v>3.2604652963488276</v>
      </c>
      <c r="P147">
        <f t="shared" si="19"/>
        <v>0.04706157147689517</v>
      </c>
      <c r="Y147" s="2"/>
      <c r="Z147" s="2">
        <f t="shared" si="15"/>
        <v>1.8315642972570034</v>
      </c>
      <c r="AA147" s="1">
        <f t="shared" si="16"/>
        <v>4.1384093262643695</v>
      </c>
      <c r="AB147">
        <f t="shared" si="20"/>
        <v>2.2594944291402466</v>
      </c>
    </row>
    <row r="148" spans="1:28" ht="12.75">
      <c r="A148">
        <v>1992</v>
      </c>
      <c r="B148">
        <v>7</v>
      </c>
      <c r="C148" t="s">
        <v>20</v>
      </c>
      <c r="D148">
        <v>502</v>
      </c>
      <c r="E148">
        <v>3.401</v>
      </c>
      <c r="F148">
        <v>1239</v>
      </c>
      <c r="G148">
        <v>0.042</v>
      </c>
      <c r="H148">
        <v>0.613</v>
      </c>
      <c r="I148">
        <v>0.739</v>
      </c>
      <c r="K148">
        <f t="shared" si="14"/>
        <v>1180.4285714285713</v>
      </c>
      <c r="L148">
        <f t="shared" si="17"/>
        <v>3.209294961667567</v>
      </c>
      <c r="M148">
        <v>86.39</v>
      </c>
      <c r="N148" s="4">
        <v>0.0160524</v>
      </c>
      <c r="O148">
        <f t="shared" si="18"/>
        <v>3.7148917255093954</v>
      </c>
      <c r="P148">
        <f t="shared" si="19"/>
        <v>0.05151688644267245</v>
      </c>
      <c r="Y148" s="2"/>
      <c r="Z148" s="2">
        <f t="shared" si="15"/>
        <v>2.0983515351880255</v>
      </c>
      <c r="AA148" s="1">
        <f t="shared" si="16"/>
        <v>4.908412140800765</v>
      </c>
      <c r="AB148">
        <f t="shared" si="20"/>
        <v>2.339175328103897</v>
      </c>
    </row>
    <row r="149" spans="1:30" ht="12.75">
      <c r="A149">
        <v>1993</v>
      </c>
      <c r="B149">
        <v>7</v>
      </c>
      <c r="C149" t="s">
        <v>20</v>
      </c>
      <c r="D149">
        <v>428</v>
      </c>
      <c r="E149">
        <v>2.893</v>
      </c>
      <c r="F149">
        <v>1460</v>
      </c>
      <c r="G149">
        <v>0.055</v>
      </c>
      <c r="H149">
        <v>0.54</v>
      </c>
      <c r="I149">
        <v>0.678</v>
      </c>
      <c r="K149">
        <f t="shared" si="14"/>
        <v>1180.4285714285713</v>
      </c>
      <c r="L149">
        <f t="shared" si="17"/>
        <v>2.5076339119119404</v>
      </c>
      <c r="M149">
        <v>88.38</v>
      </c>
      <c r="N149" s="4">
        <v>0.0158576</v>
      </c>
      <c r="O149">
        <f t="shared" si="18"/>
        <v>2.837331875890406</v>
      </c>
      <c r="P149">
        <f t="shared" si="19"/>
        <v>0.03976505552153479</v>
      </c>
      <c r="Q149" s="1">
        <f>100*((O136/O129)^(1/7)-1)</f>
        <v>4.50929147845367</v>
      </c>
      <c r="R149" s="1">
        <f>100*((O149/O136)^(1/13)-1)</f>
        <v>-2.627781267327012</v>
      </c>
      <c r="S149" s="1"/>
      <c r="T149" s="1">
        <f>100*((P136/P129)^(1/7)-1)</f>
        <v>-2.8435268756477394</v>
      </c>
      <c r="U149" s="1">
        <f>100*((P149/P136)^(1/13)-1)</f>
        <v>-1.8060491685727875</v>
      </c>
      <c r="V149">
        <v>1</v>
      </c>
      <c r="Y149" s="2"/>
      <c r="Z149" s="2">
        <f t="shared" si="15"/>
        <v>1.7246776552101146</v>
      </c>
      <c r="AA149" s="1">
        <f t="shared" si="16"/>
        <v>3.646030791420383</v>
      </c>
      <c r="AB149">
        <f t="shared" si="20"/>
        <v>2.114036081122761</v>
      </c>
      <c r="AD149" s="1">
        <f>100*((AB149/AB129)^(1/20)-1)</f>
        <v>-1.3767295506640798</v>
      </c>
    </row>
    <row r="150" spans="1:28" ht="12.75">
      <c r="A150">
        <v>1973</v>
      </c>
      <c r="B150">
        <v>8</v>
      </c>
      <c r="C150" t="s">
        <v>11</v>
      </c>
      <c r="D150">
        <v>208</v>
      </c>
      <c r="E150">
        <v>0.58</v>
      </c>
      <c r="F150">
        <v>851</v>
      </c>
      <c r="G150">
        <v>0.006</v>
      </c>
      <c r="H150">
        <v>0.68</v>
      </c>
      <c r="I150">
        <v>0.76</v>
      </c>
      <c r="K150">
        <f>AVERAGE(F150:F170)</f>
        <v>1229.904761904762</v>
      </c>
      <c r="L150">
        <f t="shared" si="17"/>
        <v>0.7572928541538481</v>
      </c>
      <c r="M150">
        <v>31.85</v>
      </c>
      <c r="N150" s="4">
        <v>0.0657383</v>
      </c>
      <c r="O150">
        <f t="shared" si="18"/>
        <v>2.377685570341752</v>
      </c>
      <c r="P150">
        <f t="shared" si="19"/>
        <v>0.04978314483422191</v>
      </c>
      <c r="Y150" s="2"/>
      <c r="Z150" s="2">
        <f t="shared" si="15"/>
        <v>0.47267590215257055</v>
      </c>
      <c r="AA150" s="1">
        <f t="shared" si="16"/>
        <v>1.2132889879530364</v>
      </c>
      <c r="AB150">
        <f t="shared" si="20"/>
        <v>2.5668517951258076</v>
      </c>
    </row>
    <row r="151" spans="1:28" ht="12.75">
      <c r="A151">
        <v>1974</v>
      </c>
      <c r="B151">
        <v>8</v>
      </c>
      <c r="C151" t="s">
        <v>11</v>
      </c>
      <c r="D151">
        <v>191</v>
      </c>
      <c r="E151">
        <v>0.71</v>
      </c>
      <c r="F151">
        <v>945</v>
      </c>
      <c r="G151">
        <v>0.0051</v>
      </c>
      <c r="H151">
        <v>0.72</v>
      </c>
      <c r="K151">
        <f aca="true" t="shared" si="21" ref="K151:K212">K150</f>
        <v>1229.904761904762</v>
      </c>
      <c r="L151">
        <f t="shared" si="17"/>
        <v>0.855613530615476</v>
      </c>
      <c r="M151">
        <v>34.73</v>
      </c>
      <c r="N151" s="4">
        <v>0.0543774</v>
      </c>
      <c r="O151">
        <f t="shared" si="18"/>
        <v>2.4636151183860524</v>
      </c>
      <c r="P151">
        <f t="shared" si="19"/>
        <v>0.046526039199689985</v>
      </c>
      <c r="Y151" s="2"/>
      <c r="Z151" s="2">
        <f t="shared" si="15"/>
        <v>0.5194407859462475</v>
      </c>
      <c r="AA151" s="1">
        <f t="shared" si="16"/>
        <v>1.4093512361349991</v>
      </c>
      <c r="AB151">
        <f t="shared" si="20"/>
        <v>2.713208654895345</v>
      </c>
    </row>
    <row r="152" spans="1:28" ht="12.75">
      <c r="A152">
        <v>1975</v>
      </c>
      <c r="B152">
        <v>8</v>
      </c>
      <c r="C152" t="s">
        <v>11</v>
      </c>
      <c r="D152">
        <v>183</v>
      </c>
      <c r="E152">
        <v>0.73</v>
      </c>
      <c r="F152">
        <v>998</v>
      </c>
      <c r="G152">
        <v>0.006</v>
      </c>
      <c r="H152">
        <v>0.71</v>
      </c>
      <c r="I152">
        <v>0.76</v>
      </c>
      <c r="K152">
        <f t="shared" si="21"/>
        <v>1229.904761904762</v>
      </c>
      <c r="L152">
        <f t="shared" si="17"/>
        <v>0.9374756654031179</v>
      </c>
      <c r="M152">
        <v>38</v>
      </c>
      <c r="N152" s="4">
        <v>0.0546387</v>
      </c>
      <c r="O152">
        <f t="shared" si="18"/>
        <v>2.467041224745047</v>
      </c>
      <c r="P152">
        <f t="shared" si="19"/>
        <v>0.051222451639261334</v>
      </c>
      <c r="Y152" s="2"/>
      <c r="Z152" s="2">
        <f t="shared" si="15"/>
        <v>0.5730977539390122</v>
      </c>
      <c r="AA152" s="1">
        <f t="shared" si="16"/>
        <v>1.5335265531620708</v>
      </c>
      <c r="AB152">
        <f t="shared" si="20"/>
        <v>2.6758551095722236</v>
      </c>
    </row>
    <row r="153" spans="1:28" ht="12.75">
      <c r="A153">
        <v>1976</v>
      </c>
      <c r="B153">
        <v>8</v>
      </c>
      <c r="C153" t="s">
        <v>11</v>
      </c>
      <c r="D153">
        <v>216</v>
      </c>
      <c r="E153">
        <v>0.82</v>
      </c>
      <c r="F153">
        <v>1015</v>
      </c>
      <c r="G153">
        <v>0.0061</v>
      </c>
      <c r="H153">
        <v>0.71</v>
      </c>
      <c r="I153">
        <v>0.74</v>
      </c>
      <c r="K153">
        <f t="shared" si="21"/>
        <v>1229.904761904762</v>
      </c>
      <c r="L153">
        <f t="shared" si="17"/>
        <v>0.9531002598265033</v>
      </c>
      <c r="M153">
        <v>40.2</v>
      </c>
      <c r="N153" s="4">
        <v>0.0524141</v>
      </c>
      <c r="O153">
        <f t="shared" si="18"/>
        <v>2.370896168722645</v>
      </c>
      <c r="P153">
        <f t="shared" si="19"/>
        <v>0.049955892328572324</v>
      </c>
      <c r="Y153" s="2"/>
      <c r="Z153" s="2">
        <f aca="true" t="shared" si="22" ref="Z153:Z216">G153*(K153/2)^H153</f>
        <v>0.5826493831713291</v>
      </c>
      <c r="AA153" s="1">
        <f aca="true" t="shared" si="23" ref="AA153:AA216">G153*(2*K153)^H153</f>
        <v>1.5590853290481053</v>
      </c>
      <c r="AB153">
        <f t="shared" si="20"/>
        <v>2.6758551095722236</v>
      </c>
    </row>
    <row r="154" spans="1:28" ht="12.75">
      <c r="A154">
        <v>1977</v>
      </c>
      <c r="B154">
        <v>8</v>
      </c>
      <c r="C154" t="s">
        <v>11</v>
      </c>
      <c r="D154">
        <v>240</v>
      </c>
      <c r="E154">
        <v>0.995</v>
      </c>
      <c r="F154">
        <v>1216</v>
      </c>
      <c r="G154">
        <v>0.0101</v>
      </c>
      <c r="H154">
        <v>0.644</v>
      </c>
      <c r="K154">
        <f t="shared" si="21"/>
        <v>1229.904761904762</v>
      </c>
      <c r="L154">
        <f t="shared" si="17"/>
        <v>0.9867306279421827</v>
      </c>
      <c r="M154">
        <v>42.75</v>
      </c>
      <c r="N154" s="4">
        <v>0.053033</v>
      </c>
      <c r="O154">
        <f t="shared" si="18"/>
        <v>2.308141819747796</v>
      </c>
      <c r="P154">
        <f t="shared" si="19"/>
        <v>0.05232928539165777</v>
      </c>
      <c r="Y154" s="2"/>
      <c r="Z154" s="2">
        <f t="shared" si="22"/>
        <v>0.6314446552992351</v>
      </c>
      <c r="AA154" s="1">
        <f t="shared" si="23"/>
        <v>1.5419202996623296</v>
      </c>
      <c r="AB154">
        <f t="shared" si="20"/>
        <v>2.4418930253382687</v>
      </c>
    </row>
    <row r="155" spans="1:28" ht="12.75">
      <c r="A155">
        <v>1978</v>
      </c>
      <c r="B155">
        <v>8</v>
      </c>
      <c r="C155" t="s">
        <v>11</v>
      </c>
      <c r="D155">
        <v>270</v>
      </c>
      <c r="E155">
        <v>1.117</v>
      </c>
      <c r="F155">
        <v>1245</v>
      </c>
      <c r="G155">
        <v>0.01</v>
      </c>
      <c r="H155">
        <v>0.658</v>
      </c>
      <c r="I155">
        <v>0.81</v>
      </c>
      <c r="K155">
        <f t="shared" si="21"/>
        <v>1229.904761904762</v>
      </c>
      <c r="L155">
        <f t="shared" si="17"/>
        <v>1.079283246917933</v>
      </c>
      <c r="M155">
        <v>45.76</v>
      </c>
      <c r="N155" s="4">
        <v>0.0406424</v>
      </c>
      <c r="O155">
        <f t="shared" si="18"/>
        <v>2.3585735291038743</v>
      </c>
      <c r="P155">
        <f t="shared" si="19"/>
        <v>0.0438646614345374</v>
      </c>
      <c r="Y155" s="2"/>
      <c r="Z155" s="2">
        <f t="shared" si="22"/>
        <v>0.6840025151452258</v>
      </c>
      <c r="AA155" s="1">
        <f t="shared" si="23"/>
        <v>1.702994216081789</v>
      </c>
      <c r="AB155">
        <f t="shared" si="20"/>
        <v>2.489748470764341</v>
      </c>
    </row>
    <row r="156" spans="1:28" ht="12.75">
      <c r="A156">
        <v>1979</v>
      </c>
      <c r="B156">
        <v>8</v>
      </c>
      <c r="C156" t="s">
        <v>11</v>
      </c>
      <c r="D156">
        <v>256</v>
      </c>
      <c r="E156">
        <v>1.13</v>
      </c>
      <c r="F156">
        <v>1257</v>
      </c>
      <c r="G156">
        <v>0.0114</v>
      </c>
      <c r="H156">
        <v>0.641</v>
      </c>
      <c r="I156">
        <v>0.8</v>
      </c>
      <c r="K156">
        <f t="shared" si="21"/>
        <v>1229.904761904762</v>
      </c>
      <c r="L156">
        <f t="shared" si="17"/>
        <v>1.0902158004277636</v>
      </c>
      <c r="M156">
        <v>49.55</v>
      </c>
      <c r="N156" s="4">
        <v>0.0324382</v>
      </c>
      <c r="O156">
        <f t="shared" si="18"/>
        <v>2.2002337041932667</v>
      </c>
      <c r="P156">
        <f t="shared" si="19"/>
        <v>0.03536463817743588</v>
      </c>
      <c r="Y156" s="2"/>
      <c r="Z156" s="2">
        <f t="shared" si="22"/>
        <v>0.6991208344791748</v>
      </c>
      <c r="AA156" s="1">
        <f t="shared" si="23"/>
        <v>1.7000930781698156</v>
      </c>
      <c r="AB156">
        <f t="shared" si="20"/>
        <v>2.4317585663661943</v>
      </c>
    </row>
    <row r="157" spans="1:28" ht="12.75">
      <c r="A157">
        <v>1980</v>
      </c>
      <c r="B157">
        <v>8</v>
      </c>
      <c r="C157" t="s">
        <v>11</v>
      </c>
      <c r="D157">
        <v>248</v>
      </c>
      <c r="E157">
        <v>1.512</v>
      </c>
      <c r="F157">
        <v>1250</v>
      </c>
      <c r="G157">
        <v>0.0135</v>
      </c>
      <c r="H157">
        <v>0.659</v>
      </c>
      <c r="I157">
        <v>0.85</v>
      </c>
      <c r="K157">
        <f t="shared" si="21"/>
        <v>1229.904761904762</v>
      </c>
      <c r="L157">
        <f t="shared" si="17"/>
        <v>1.467435684261495</v>
      </c>
      <c r="M157">
        <v>54.04</v>
      </c>
      <c r="N157" s="4">
        <v>0.0232504</v>
      </c>
      <c r="O157">
        <f t="shared" si="18"/>
        <v>2.715462036013129</v>
      </c>
      <c r="P157">
        <f t="shared" si="19"/>
        <v>0.03411846663335347</v>
      </c>
      <c r="Y157" s="2"/>
      <c r="Z157" s="2">
        <f t="shared" si="22"/>
        <v>0.9293521514106887</v>
      </c>
      <c r="AA157" s="1">
        <f t="shared" si="23"/>
        <v>2.3170630037013913</v>
      </c>
      <c r="AB157">
        <f t="shared" si="20"/>
        <v>2.493202388550195</v>
      </c>
    </row>
    <row r="158" spans="1:28" ht="12.75">
      <c r="A158">
        <v>1981</v>
      </c>
      <c r="B158">
        <v>8</v>
      </c>
      <c r="C158" t="s">
        <v>11</v>
      </c>
      <c r="D158">
        <v>244</v>
      </c>
      <c r="E158">
        <v>1.578</v>
      </c>
      <c r="F158">
        <v>1275</v>
      </c>
      <c r="G158">
        <v>0.0172</v>
      </c>
      <c r="H158">
        <v>0.631</v>
      </c>
      <c r="I158">
        <v>0.83</v>
      </c>
      <c r="K158">
        <f t="shared" si="21"/>
        <v>1229.904761904762</v>
      </c>
      <c r="L158">
        <f t="shared" si="17"/>
        <v>1.5319244675662085</v>
      </c>
      <c r="M158">
        <v>59.12</v>
      </c>
      <c r="N158" s="4">
        <v>0.0258483</v>
      </c>
      <c r="O158">
        <f t="shared" si="18"/>
        <v>2.591211886952315</v>
      </c>
      <c r="P158">
        <f t="shared" si="19"/>
        <v>0.03959764321499163</v>
      </c>
      <c r="Y158" s="2"/>
      <c r="Z158" s="2">
        <f t="shared" si="22"/>
        <v>0.9892075568731852</v>
      </c>
      <c r="AA158" s="1">
        <f t="shared" si="23"/>
        <v>2.372396528940856</v>
      </c>
      <c r="AB158">
        <f t="shared" si="20"/>
        <v>2.3982798275822246</v>
      </c>
    </row>
    <row r="159" spans="1:28" ht="12.75">
      <c r="A159">
        <v>1982</v>
      </c>
      <c r="B159">
        <v>8</v>
      </c>
      <c r="C159" t="s">
        <v>11</v>
      </c>
      <c r="D159">
        <v>232</v>
      </c>
      <c r="E159">
        <v>1.722</v>
      </c>
      <c r="F159">
        <v>1297</v>
      </c>
      <c r="G159">
        <v>0.0175</v>
      </c>
      <c r="H159">
        <v>0.639</v>
      </c>
      <c r="I159">
        <v>0.84</v>
      </c>
      <c r="K159">
        <f t="shared" si="21"/>
        <v>1229.904761904762</v>
      </c>
      <c r="L159">
        <f t="shared" si="17"/>
        <v>1.6499315466712674</v>
      </c>
      <c r="M159">
        <v>62.73</v>
      </c>
      <c r="N159" s="4">
        <v>0.0264932</v>
      </c>
      <c r="O159">
        <f t="shared" si="18"/>
        <v>2.6302112971006975</v>
      </c>
      <c r="P159">
        <f t="shared" si="19"/>
        <v>0.043711966452271225</v>
      </c>
      <c r="Y159" s="2"/>
      <c r="Z159" s="2">
        <f t="shared" si="22"/>
        <v>1.0595165845701415</v>
      </c>
      <c r="AA159" s="1">
        <f t="shared" si="23"/>
        <v>2.5693548815996112</v>
      </c>
      <c r="AB159">
        <f t="shared" si="20"/>
        <v>2.4250256381234743</v>
      </c>
    </row>
    <row r="160" spans="1:28" ht="12.75">
      <c r="A160">
        <v>1983</v>
      </c>
      <c r="B160">
        <v>8</v>
      </c>
      <c r="C160" t="s">
        <v>11</v>
      </c>
      <c r="D160">
        <v>234</v>
      </c>
      <c r="E160">
        <v>1.818</v>
      </c>
      <c r="F160">
        <v>1289</v>
      </c>
      <c r="G160">
        <v>0.0189</v>
      </c>
      <c r="H160">
        <v>0.638</v>
      </c>
      <c r="I160">
        <v>0.85</v>
      </c>
      <c r="K160">
        <f t="shared" si="21"/>
        <v>1229.904761904762</v>
      </c>
      <c r="L160">
        <f t="shared" si="17"/>
        <v>1.76929320796983</v>
      </c>
      <c r="M160">
        <v>65.21</v>
      </c>
      <c r="N160" s="4">
        <v>0.0286611</v>
      </c>
      <c r="O160">
        <f t="shared" si="18"/>
        <v>2.7132237509121766</v>
      </c>
      <c r="P160">
        <f t="shared" si="19"/>
        <v>0.050709889562944095</v>
      </c>
      <c r="Y160" s="2"/>
      <c r="Z160" s="2">
        <f t="shared" si="22"/>
        <v>1.1369534218621709</v>
      </c>
      <c r="AA160" s="1">
        <f t="shared" si="23"/>
        <v>2.7533216362030153</v>
      </c>
      <c r="AB160">
        <f t="shared" si="20"/>
        <v>2.4216661679011082</v>
      </c>
    </row>
    <row r="161" spans="1:28" ht="12.75">
      <c r="A161">
        <v>1984</v>
      </c>
      <c r="B161">
        <v>8</v>
      </c>
      <c r="C161" t="s">
        <v>11</v>
      </c>
      <c r="D161">
        <v>238</v>
      </c>
      <c r="E161">
        <v>1.891</v>
      </c>
      <c r="F161">
        <v>1279</v>
      </c>
      <c r="G161">
        <v>0.0181</v>
      </c>
      <c r="H161">
        <v>0.65</v>
      </c>
      <c r="I161">
        <v>0.86</v>
      </c>
      <c r="K161">
        <f t="shared" si="21"/>
        <v>1229.904761904762</v>
      </c>
      <c r="L161">
        <f t="shared" si="17"/>
        <v>1.8454192172508952</v>
      </c>
      <c r="M161">
        <v>67.65</v>
      </c>
      <c r="N161" s="4">
        <v>0.0286601</v>
      </c>
      <c r="O161">
        <f t="shared" si="18"/>
        <v>2.7278924127877233</v>
      </c>
      <c r="P161">
        <f t="shared" si="19"/>
        <v>0.052889899308332385</v>
      </c>
      <c r="Y161" s="2"/>
      <c r="Z161" s="2">
        <f t="shared" si="22"/>
        <v>1.176049337603162</v>
      </c>
      <c r="AA161" s="1">
        <f t="shared" si="23"/>
        <v>2.8957731436162444</v>
      </c>
      <c r="AB161">
        <f t="shared" si="20"/>
        <v>2.4622888266898326</v>
      </c>
    </row>
    <row r="162" spans="1:28" ht="12.75">
      <c r="A162">
        <v>1985</v>
      </c>
      <c r="B162">
        <v>8</v>
      </c>
      <c r="C162" t="s">
        <v>11</v>
      </c>
      <c r="D162">
        <v>243</v>
      </c>
      <c r="E162">
        <v>1.861</v>
      </c>
      <c r="F162">
        <v>1324</v>
      </c>
      <c r="G162">
        <v>0.024</v>
      </c>
      <c r="H162">
        <v>0.601</v>
      </c>
      <c r="I162">
        <v>0.79</v>
      </c>
      <c r="K162">
        <f t="shared" si="21"/>
        <v>1229.904761904762</v>
      </c>
      <c r="L162">
        <f t="shared" si="17"/>
        <v>1.7267282845434786</v>
      </c>
      <c r="M162">
        <v>69.71</v>
      </c>
      <c r="N162" s="4">
        <v>0.0281698</v>
      </c>
      <c r="O162">
        <f t="shared" si="18"/>
        <v>2.477016618194633</v>
      </c>
      <c r="P162">
        <f t="shared" si="19"/>
        <v>0.04864159042993288</v>
      </c>
      <c r="Y162" s="2"/>
      <c r="Z162" s="2">
        <f t="shared" si="22"/>
        <v>1.138426444981194</v>
      </c>
      <c r="AA162" s="1">
        <f t="shared" si="23"/>
        <v>2.6190454216756316</v>
      </c>
      <c r="AB162">
        <f t="shared" si="20"/>
        <v>2.3005837867012096</v>
      </c>
    </row>
    <row r="163" spans="1:28" ht="12.75">
      <c r="A163">
        <v>1986</v>
      </c>
      <c r="B163">
        <v>8</v>
      </c>
      <c r="C163" t="s">
        <v>11</v>
      </c>
      <c r="D163">
        <v>279</v>
      </c>
      <c r="E163">
        <v>2.042</v>
      </c>
      <c r="F163">
        <v>1267</v>
      </c>
      <c r="G163">
        <v>0.0203</v>
      </c>
      <c r="H163">
        <v>0.637</v>
      </c>
      <c r="I163">
        <v>0.75</v>
      </c>
      <c r="K163">
        <f t="shared" si="21"/>
        <v>1229.904761904762</v>
      </c>
      <c r="L163">
        <f t="shared" si="17"/>
        <v>1.8868795281153183</v>
      </c>
      <c r="M163">
        <v>71.25</v>
      </c>
      <c r="N163" s="4">
        <v>0.0231499</v>
      </c>
      <c r="O163">
        <f t="shared" si="18"/>
        <v>2.648251969284657</v>
      </c>
      <c r="P163">
        <f t="shared" si="19"/>
        <v>0.04368107238791681</v>
      </c>
      <c r="Y163" s="2"/>
      <c r="Z163" s="2">
        <f t="shared" si="22"/>
        <v>1.2133555063229176</v>
      </c>
      <c r="AA163" s="1">
        <f t="shared" si="23"/>
        <v>2.9342713945480345</v>
      </c>
      <c r="AB163">
        <f t="shared" si="20"/>
        <v>2.418311351666722</v>
      </c>
    </row>
    <row r="164" spans="1:28" ht="12.75">
      <c r="A164">
        <v>1987</v>
      </c>
      <c r="B164">
        <v>8</v>
      </c>
      <c r="C164" t="s">
        <v>11</v>
      </c>
      <c r="D164">
        <v>301</v>
      </c>
      <c r="E164">
        <v>2.238</v>
      </c>
      <c r="F164">
        <v>1321</v>
      </c>
      <c r="G164">
        <v>0.0195</v>
      </c>
      <c r="H164">
        <v>0.644</v>
      </c>
      <c r="K164">
        <f t="shared" si="21"/>
        <v>1229.904761904762</v>
      </c>
      <c r="L164">
        <f t="shared" si="17"/>
        <v>1.9050739846408478</v>
      </c>
      <c r="M164">
        <v>73.2</v>
      </c>
      <c r="N164" s="4">
        <v>0.0230763</v>
      </c>
      <c r="O164">
        <f t="shared" si="18"/>
        <v>2.602560088307169</v>
      </c>
      <c r="P164">
        <f t="shared" si="19"/>
        <v>0.043962058791767594</v>
      </c>
      <c r="Y164" s="2"/>
      <c r="Z164" s="2">
        <f t="shared" si="22"/>
        <v>1.2191258196371373</v>
      </c>
      <c r="AA164" s="1">
        <f t="shared" si="23"/>
        <v>2.976974835981726</v>
      </c>
      <c r="AB164">
        <f t="shared" si="20"/>
        <v>2.4418930253382687</v>
      </c>
    </row>
    <row r="165" spans="1:28" ht="12.75">
      <c r="A165">
        <v>1988</v>
      </c>
      <c r="B165">
        <v>8</v>
      </c>
      <c r="C165" t="s">
        <v>11</v>
      </c>
      <c r="D165">
        <v>301</v>
      </c>
      <c r="E165">
        <v>1.958</v>
      </c>
      <c r="F165">
        <v>1342</v>
      </c>
      <c r="G165">
        <v>0.02</v>
      </c>
      <c r="H165">
        <v>0.634</v>
      </c>
      <c r="I165">
        <v>0.853</v>
      </c>
      <c r="K165">
        <f t="shared" si="21"/>
        <v>1229.904761904762</v>
      </c>
      <c r="L165">
        <f t="shared" si="17"/>
        <v>1.8197365406586252</v>
      </c>
      <c r="M165">
        <v>75.69</v>
      </c>
      <c r="N165" s="4">
        <v>0.019539</v>
      </c>
      <c r="O165">
        <f t="shared" si="18"/>
        <v>2.404196777194643</v>
      </c>
      <c r="P165">
        <f t="shared" si="19"/>
        <v>0.03555583226792888</v>
      </c>
      <c r="Y165" s="2"/>
      <c r="Z165" s="2">
        <f t="shared" si="22"/>
        <v>1.1726151438836998</v>
      </c>
      <c r="AA165" s="1">
        <f t="shared" si="23"/>
        <v>2.8239794570968373</v>
      </c>
      <c r="AB165">
        <f t="shared" si="20"/>
        <v>2.4082747624628325</v>
      </c>
    </row>
    <row r="166" spans="1:28" ht="12.75">
      <c r="A166">
        <v>1989</v>
      </c>
      <c r="B166">
        <v>8</v>
      </c>
      <c r="C166" t="s">
        <v>11</v>
      </c>
      <c r="D166">
        <v>339</v>
      </c>
      <c r="E166">
        <v>1.87</v>
      </c>
      <c r="F166">
        <v>1344</v>
      </c>
      <c r="G166">
        <v>0.0182</v>
      </c>
      <c r="H166">
        <v>0.641</v>
      </c>
      <c r="I166">
        <v>0.82</v>
      </c>
      <c r="K166">
        <f t="shared" si="21"/>
        <v>1229.904761904762</v>
      </c>
      <c r="L166">
        <f t="shared" si="17"/>
        <v>1.7405199620864296</v>
      </c>
      <c r="M166">
        <v>78.56</v>
      </c>
      <c r="N166" s="4">
        <v>0.0236218</v>
      </c>
      <c r="O166">
        <f t="shared" si="18"/>
        <v>2.215529483307573</v>
      </c>
      <c r="P166">
        <f t="shared" si="19"/>
        <v>0.041114214440413216</v>
      </c>
      <c r="Y166" s="2"/>
      <c r="Z166" s="2">
        <f t="shared" si="22"/>
        <v>1.1161402796071036</v>
      </c>
      <c r="AA166" s="1">
        <f t="shared" si="23"/>
        <v>2.7141836862009336</v>
      </c>
      <c r="AB166">
        <f t="shared" si="20"/>
        <v>2.4317585663661943</v>
      </c>
    </row>
    <row r="167" spans="1:28" ht="12.75">
      <c r="A167">
        <v>1990</v>
      </c>
      <c r="B167">
        <v>8</v>
      </c>
      <c r="C167" t="s">
        <v>11</v>
      </c>
      <c r="D167">
        <v>341</v>
      </c>
      <c r="E167">
        <v>1.897</v>
      </c>
      <c r="F167">
        <v>1346</v>
      </c>
      <c r="G167">
        <v>0.018</v>
      </c>
      <c r="H167">
        <v>0.647</v>
      </c>
      <c r="I167">
        <v>0.806</v>
      </c>
      <c r="K167">
        <f t="shared" si="21"/>
        <v>1229.904761904762</v>
      </c>
      <c r="L167">
        <f t="shared" si="17"/>
        <v>1.7964674579717306</v>
      </c>
      <c r="M167">
        <v>81.59</v>
      </c>
      <c r="N167" s="4">
        <v>0.018391</v>
      </c>
      <c r="O167">
        <f t="shared" si="18"/>
        <v>2.2018230885791525</v>
      </c>
      <c r="P167">
        <f t="shared" si="19"/>
        <v>0.0330388330195581</v>
      </c>
      <c r="Y167" s="2"/>
      <c r="Z167" s="2">
        <f t="shared" si="22"/>
        <v>1.1472364776341295</v>
      </c>
      <c r="AA167" s="1">
        <f t="shared" si="23"/>
        <v>2.8131038286080723</v>
      </c>
      <c r="AB167">
        <f t="shared" si="20"/>
        <v>2.452069720106313</v>
      </c>
    </row>
    <row r="168" spans="1:28" ht="12.75">
      <c r="A168">
        <v>1991</v>
      </c>
      <c r="B168">
        <v>8</v>
      </c>
      <c r="C168" t="s">
        <v>11</v>
      </c>
      <c r="D168">
        <v>299</v>
      </c>
      <c r="E168">
        <v>2.046</v>
      </c>
      <c r="F168">
        <v>1332</v>
      </c>
      <c r="G168">
        <v>0.02</v>
      </c>
      <c r="H168">
        <v>0.641</v>
      </c>
      <c r="I168">
        <v>0.825</v>
      </c>
      <c r="K168">
        <f t="shared" si="21"/>
        <v>1229.904761904762</v>
      </c>
      <c r="L168">
        <f t="shared" si="17"/>
        <v>1.9126592989960765</v>
      </c>
      <c r="M168">
        <v>84.44</v>
      </c>
      <c r="N168" s="4">
        <v>0.0170938</v>
      </c>
      <c r="O168">
        <f t="shared" si="18"/>
        <v>2.265110491468589</v>
      </c>
      <c r="P168">
        <f t="shared" si="19"/>
        <v>0.03269461552517913</v>
      </c>
      <c r="Y168" s="2"/>
      <c r="Z168" s="2">
        <f t="shared" si="22"/>
        <v>1.2265277797880259</v>
      </c>
      <c r="AA168" s="1">
        <f t="shared" si="23"/>
        <v>2.9826194353856414</v>
      </c>
      <c r="AB168">
        <f t="shared" si="20"/>
        <v>2.4317585663661947</v>
      </c>
    </row>
    <row r="169" spans="1:28" ht="12.75">
      <c r="A169">
        <v>1992</v>
      </c>
      <c r="B169">
        <v>8</v>
      </c>
      <c r="C169" t="s">
        <v>11</v>
      </c>
      <c r="D169">
        <v>203</v>
      </c>
      <c r="E169">
        <v>1.912</v>
      </c>
      <c r="F169">
        <v>1314</v>
      </c>
      <c r="G169">
        <v>0.042</v>
      </c>
      <c r="H169">
        <v>0.525</v>
      </c>
      <c r="I169">
        <v>0.654</v>
      </c>
      <c r="K169">
        <f t="shared" si="21"/>
        <v>1229.904761904762</v>
      </c>
      <c r="L169">
        <f t="shared" si="17"/>
        <v>1.759672386542679</v>
      </c>
      <c r="M169">
        <v>86.39</v>
      </c>
      <c r="N169" s="4">
        <v>0.0160524</v>
      </c>
      <c r="O169">
        <f t="shared" si="18"/>
        <v>2.0368936063695786</v>
      </c>
      <c r="P169">
        <f t="shared" si="19"/>
        <v>0.028246965017737706</v>
      </c>
      <c r="Y169" s="2"/>
      <c r="Z169" s="2">
        <f t="shared" si="22"/>
        <v>1.2229003555045583</v>
      </c>
      <c r="AA169" s="1">
        <f t="shared" si="23"/>
        <v>2.5320516868140404</v>
      </c>
      <c r="AB169">
        <f t="shared" si="20"/>
        <v>2.070529847682755</v>
      </c>
    </row>
    <row r="170" spans="1:30" ht="12.75">
      <c r="A170">
        <v>1993</v>
      </c>
      <c r="B170">
        <v>8</v>
      </c>
      <c r="C170" t="s">
        <v>11</v>
      </c>
      <c r="D170">
        <v>213</v>
      </c>
      <c r="E170">
        <v>2.071</v>
      </c>
      <c r="F170">
        <v>1321</v>
      </c>
      <c r="G170">
        <v>0.02</v>
      </c>
      <c r="H170">
        <v>0.646</v>
      </c>
      <c r="I170">
        <v>0.822</v>
      </c>
      <c r="K170">
        <f t="shared" si="21"/>
        <v>1229.904761904762</v>
      </c>
      <c r="L170">
        <f t="shared" si="17"/>
        <v>1.981923894672672</v>
      </c>
      <c r="M170">
        <v>88.38</v>
      </c>
      <c r="N170" s="4">
        <v>0.0158576</v>
      </c>
      <c r="O170">
        <f t="shared" si="18"/>
        <v>2.2425027095187513</v>
      </c>
      <c r="P170">
        <f t="shared" si="19"/>
        <v>0.031428556352161366</v>
      </c>
      <c r="Q170" s="1">
        <f>100*((O157/O150)^(1/7)-1)</f>
        <v>1.915756022437476</v>
      </c>
      <c r="R170" s="1">
        <f>100*((O170/O157)^(1/13)-1)</f>
        <v>-1.461291770355433</v>
      </c>
      <c r="S170" s="1"/>
      <c r="T170" s="1">
        <f>100*((P157/P150)^(1/7)-1)</f>
        <v>-5.2545924781873925</v>
      </c>
      <c r="U170" s="1">
        <f>100*((P170/P157)^(1/13)-1)</f>
        <v>-0.6297155715591529</v>
      </c>
      <c r="V170">
        <v>1</v>
      </c>
      <c r="Y170" s="2"/>
      <c r="Z170" s="2">
        <f t="shared" si="22"/>
        <v>1.2665478338490277</v>
      </c>
      <c r="AA170" s="1">
        <f t="shared" si="23"/>
        <v>3.101361211394023</v>
      </c>
      <c r="AB170">
        <f t="shared" si="20"/>
        <v>2.448672784800408</v>
      </c>
      <c r="AD170" s="1">
        <f>100*((AB170/AB150)^(1/20)-1)</f>
        <v>-0.23539255757321076</v>
      </c>
    </row>
    <row r="171" spans="1:28" ht="12.75">
      <c r="A171">
        <v>1973</v>
      </c>
      <c r="B171">
        <v>9</v>
      </c>
      <c r="C171" t="s">
        <v>12</v>
      </c>
      <c r="D171">
        <v>384</v>
      </c>
      <c r="E171">
        <v>0.88</v>
      </c>
      <c r="F171">
        <v>1286</v>
      </c>
      <c r="G171">
        <v>0.002</v>
      </c>
      <c r="H171">
        <v>0.83</v>
      </c>
      <c r="I171">
        <v>0.88</v>
      </c>
      <c r="K171">
        <f>AVERAGE(F171:F191)</f>
        <v>1721.3333333333333</v>
      </c>
      <c r="L171">
        <f t="shared" si="17"/>
        <v>0.9700585059565362</v>
      </c>
      <c r="M171">
        <v>31.85</v>
      </c>
      <c r="N171" s="4">
        <v>0.0657383</v>
      </c>
      <c r="O171">
        <f t="shared" si="18"/>
        <v>3.045709594839988</v>
      </c>
      <c r="P171">
        <f t="shared" si="19"/>
        <v>0.06376999708212257</v>
      </c>
      <c r="Y171" s="2"/>
      <c r="Z171" s="2">
        <f t="shared" si="22"/>
        <v>0.5456862763854755</v>
      </c>
      <c r="AA171" s="1">
        <f t="shared" si="23"/>
        <v>1.7244588066456898</v>
      </c>
      <c r="AB171">
        <f t="shared" si="20"/>
        <v>3.1601652474535085</v>
      </c>
    </row>
    <row r="172" spans="1:28" ht="12.75">
      <c r="A172">
        <v>1974</v>
      </c>
      <c r="B172">
        <v>9</v>
      </c>
      <c r="C172" t="s">
        <v>12</v>
      </c>
      <c r="D172">
        <v>321</v>
      </c>
      <c r="E172">
        <v>1.01</v>
      </c>
      <c r="F172">
        <v>1399</v>
      </c>
      <c r="G172">
        <v>0.0021</v>
      </c>
      <c r="H172">
        <v>0.85</v>
      </c>
      <c r="K172">
        <f>K171</f>
        <v>1721.3333333333333</v>
      </c>
      <c r="L172">
        <f t="shared" si="17"/>
        <v>1.1822369444960372</v>
      </c>
      <c r="M172">
        <v>34.73</v>
      </c>
      <c r="N172" s="4">
        <v>0.0543774</v>
      </c>
      <c r="O172">
        <f t="shared" si="18"/>
        <v>3.404079886254067</v>
      </c>
      <c r="P172">
        <f t="shared" si="19"/>
        <v>0.06428697122563881</v>
      </c>
      <c r="Y172" s="2"/>
      <c r="Z172" s="2">
        <f t="shared" si="22"/>
        <v>0.6558870111817853</v>
      </c>
      <c r="AA172" s="1">
        <f t="shared" si="23"/>
        <v>2.130983186285337</v>
      </c>
      <c r="AB172">
        <f t="shared" si="20"/>
        <v>3.249009585424943</v>
      </c>
    </row>
    <row r="173" spans="1:28" ht="12.75">
      <c r="A173">
        <v>1975</v>
      </c>
      <c r="B173">
        <v>9</v>
      </c>
      <c r="C173" t="s">
        <v>12</v>
      </c>
      <c r="D173">
        <v>354</v>
      </c>
      <c r="E173">
        <v>1.06</v>
      </c>
      <c r="F173">
        <v>1450</v>
      </c>
      <c r="G173">
        <v>0.002</v>
      </c>
      <c r="H173">
        <v>0.84</v>
      </c>
      <c r="I173">
        <v>0.88</v>
      </c>
      <c r="K173">
        <f t="shared" si="21"/>
        <v>1721.3333333333333</v>
      </c>
      <c r="L173">
        <f t="shared" si="17"/>
        <v>1.0450969442681006</v>
      </c>
      <c r="M173">
        <v>38</v>
      </c>
      <c r="N173" s="4">
        <v>0.0546387</v>
      </c>
      <c r="O173">
        <f t="shared" si="18"/>
        <v>2.7502551164950013</v>
      </c>
      <c r="P173">
        <f t="shared" si="19"/>
        <v>0.05710273840878147</v>
      </c>
      <c r="Y173" s="2"/>
      <c r="Z173" s="2">
        <f t="shared" si="22"/>
        <v>0.5838366869346641</v>
      </c>
      <c r="AA173" s="1">
        <f t="shared" si="23"/>
        <v>1.8707759333403267</v>
      </c>
      <c r="AB173">
        <f t="shared" si="20"/>
        <v>3.204279510358487</v>
      </c>
    </row>
    <row r="174" spans="1:28" ht="12.75">
      <c r="A174">
        <v>1976</v>
      </c>
      <c r="B174">
        <v>9</v>
      </c>
      <c r="C174" t="s">
        <v>12</v>
      </c>
      <c r="D174">
        <v>416</v>
      </c>
      <c r="E174">
        <v>1.03</v>
      </c>
      <c r="F174">
        <v>1360</v>
      </c>
      <c r="G174">
        <v>0.0025</v>
      </c>
      <c r="H174">
        <v>0.84</v>
      </c>
      <c r="I174">
        <v>0.85</v>
      </c>
      <c r="K174">
        <f t="shared" si="21"/>
        <v>1721.3333333333333</v>
      </c>
      <c r="L174">
        <f t="shared" si="17"/>
        <v>1.3063711803351257</v>
      </c>
      <c r="M174">
        <v>40.2</v>
      </c>
      <c r="N174" s="4">
        <v>0.0524141</v>
      </c>
      <c r="O174">
        <f t="shared" si="18"/>
        <v>3.249679553072452</v>
      </c>
      <c r="P174">
        <f t="shared" si="19"/>
        <v>0.0684722696832033</v>
      </c>
      <c r="Y174" s="2"/>
      <c r="Z174" s="2">
        <f t="shared" si="22"/>
        <v>0.7297958586683301</v>
      </c>
      <c r="AA174" s="1">
        <f t="shared" si="23"/>
        <v>2.3384699166754084</v>
      </c>
      <c r="AB174">
        <f t="shared" si="20"/>
        <v>3.204279510358487</v>
      </c>
    </row>
    <row r="175" spans="1:28" ht="12.75">
      <c r="A175">
        <v>1977</v>
      </c>
      <c r="B175">
        <v>9</v>
      </c>
      <c r="C175" t="s">
        <v>12</v>
      </c>
      <c r="D175">
        <v>371</v>
      </c>
      <c r="E175">
        <v>1.454</v>
      </c>
      <c r="F175">
        <v>1909</v>
      </c>
      <c r="G175">
        <v>0.0024</v>
      </c>
      <c r="H175">
        <v>0.853</v>
      </c>
      <c r="K175">
        <f t="shared" si="21"/>
        <v>1721.3333333333333</v>
      </c>
      <c r="L175">
        <f t="shared" si="17"/>
        <v>1.3816691752867343</v>
      </c>
      <c r="M175">
        <v>42.75</v>
      </c>
      <c r="N175" s="4">
        <v>0.053033</v>
      </c>
      <c r="O175">
        <f t="shared" si="18"/>
        <v>3.2319746790332964</v>
      </c>
      <c r="P175">
        <f t="shared" si="19"/>
        <v>0.07327406137298137</v>
      </c>
      <c r="Y175" s="2"/>
      <c r="Z175" s="2">
        <f t="shared" si="22"/>
        <v>0.7649366726343055</v>
      </c>
      <c r="AA175" s="1">
        <f t="shared" si="23"/>
        <v>2.495644120922111</v>
      </c>
      <c r="AB175">
        <f t="shared" si="20"/>
        <v>3.2625499733560392</v>
      </c>
    </row>
    <row r="176" spans="1:28" ht="12.75">
      <c r="A176">
        <v>1978</v>
      </c>
      <c r="B176">
        <v>9</v>
      </c>
      <c r="C176" t="s">
        <v>12</v>
      </c>
      <c r="D176">
        <v>418</v>
      </c>
      <c r="E176">
        <v>1.601</v>
      </c>
      <c r="F176">
        <v>1814</v>
      </c>
      <c r="G176">
        <v>0.0031</v>
      </c>
      <c r="H176">
        <v>0.834</v>
      </c>
      <c r="I176">
        <v>0.93</v>
      </c>
      <c r="K176">
        <f t="shared" si="21"/>
        <v>1721.3333333333333</v>
      </c>
      <c r="L176">
        <f t="shared" si="17"/>
        <v>1.5490772869055058</v>
      </c>
      <c r="M176">
        <v>45.76</v>
      </c>
      <c r="N176" s="4">
        <v>0.0406424</v>
      </c>
      <c r="O176">
        <f t="shared" si="18"/>
        <v>3.385221343762032</v>
      </c>
      <c r="P176">
        <f t="shared" si="19"/>
        <v>0.06295821872532834</v>
      </c>
      <c r="Y176" s="2"/>
      <c r="Z176" s="2">
        <f t="shared" si="22"/>
        <v>0.8689885814407413</v>
      </c>
      <c r="AA176" s="1">
        <f t="shared" si="23"/>
        <v>2.7614176895489626</v>
      </c>
      <c r="AB176">
        <f t="shared" si="20"/>
        <v>3.17773760038442</v>
      </c>
    </row>
    <row r="177" spans="1:28" ht="12.75">
      <c r="A177">
        <v>1979</v>
      </c>
      <c r="B177">
        <v>9</v>
      </c>
      <c r="C177" t="s">
        <v>12</v>
      </c>
      <c r="D177">
        <v>388</v>
      </c>
      <c r="E177">
        <v>1.696</v>
      </c>
      <c r="F177">
        <v>1768</v>
      </c>
      <c r="G177">
        <v>0.0037</v>
      </c>
      <c r="H177">
        <v>0.82</v>
      </c>
      <c r="I177">
        <v>0.94</v>
      </c>
      <c r="K177">
        <f t="shared" si="21"/>
        <v>1721.3333333333333</v>
      </c>
      <c r="L177">
        <f t="shared" si="17"/>
        <v>1.6657545443591615</v>
      </c>
      <c r="M177">
        <v>49.55</v>
      </c>
      <c r="N177" s="4">
        <v>0.0324382</v>
      </c>
      <c r="O177">
        <f t="shared" si="18"/>
        <v>3.36176497347964</v>
      </c>
      <c r="P177">
        <f t="shared" si="19"/>
        <v>0.05403407906083135</v>
      </c>
      <c r="Y177" s="2"/>
      <c r="Z177" s="2">
        <f t="shared" si="22"/>
        <v>0.9435532400813692</v>
      </c>
      <c r="AA177" s="1">
        <f t="shared" si="23"/>
        <v>2.940733054781212</v>
      </c>
      <c r="AB177">
        <f t="shared" si="20"/>
        <v>3.1166583186420005</v>
      </c>
    </row>
    <row r="178" spans="1:28" ht="12.75">
      <c r="A178">
        <v>1980</v>
      </c>
      <c r="B178">
        <v>9</v>
      </c>
      <c r="C178" t="s">
        <v>12</v>
      </c>
      <c r="D178">
        <v>392</v>
      </c>
      <c r="E178">
        <v>2.323</v>
      </c>
      <c r="F178">
        <v>1757</v>
      </c>
      <c r="G178">
        <v>0.0049</v>
      </c>
      <c r="H178">
        <v>0.826</v>
      </c>
      <c r="I178">
        <v>0.93</v>
      </c>
      <c r="K178">
        <f t="shared" si="21"/>
        <v>1721.3333333333333</v>
      </c>
      <c r="L178">
        <f t="shared" si="17"/>
        <v>2.306856355950382</v>
      </c>
      <c r="M178">
        <v>54.04</v>
      </c>
      <c r="N178" s="4">
        <v>0.0232504</v>
      </c>
      <c r="O178">
        <f t="shared" si="18"/>
        <v>4.268794144985903</v>
      </c>
      <c r="P178">
        <f t="shared" si="19"/>
        <v>0.05363533301838876</v>
      </c>
      <c r="Y178" s="2"/>
      <c r="Z178" s="2">
        <f t="shared" si="22"/>
        <v>1.3012770672306198</v>
      </c>
      <c r="AA178" s="1">
        <f t="shared" si="23"/>
        <v>4.089510513171557</v>
      </c>
      <c r="AB178">
        <f t="shared" si="20"/>
        <v>3.1426900666703212</v>
      </c>
    </row>
    <row r="179" spans="1:28" ht="12.75">
      <c r="A179">
        <v>1981</v>
      </c>
      <c r="B179">
        <v>9</v>
      </c>
      <c r="C179" t="s">
        <v>12</v>
      </c>
      <c r="D179">
        <v>440</v>
      </c>
      <c r="E179">
        <v>2.028</v>
      </c>
      <c r="F179">
        <v>1735</v>
      </c>
      <c r="G179">
        <v>0.0039</v>
      </c>
      <c r="H179">
        <v>0.838</v>
      </c>
      <c r="I179">
        <v>0.94</v>
      </c>
      <c r="K179">
        <f t="shared" si="21"/>
        <v>1721.3333333333333</v>
      </c>
      <c r="L179">
        <f t="shared" si="17"/>
        <v>2.0077954204588813</v>
      </c>
      <c r="M179">
        <v>59.12</v>
      </c>
      <c r="N179" s="4">
        <v>0.0258483</v>
      </c>
      <c r="O179">
        <f t="shared" si="18"/>
        <v>3.3961356908979723</v>
      </c>
      <c r="P179">
        <f t="shared" si="19"/>
        <v>0.0518980983666473</v>
      </c>
      <c r="Y179" s="2"/>
      <c r="Z179" s="2">
        <f t="shared" si="22"/>
        <v>1.1231980038494964</v>
      </c>
      <c r="AA179" s="1">
        <f t="shared" si="23"/>
        <v>3.5890755117081112</v>
      </c>
      <c r="AB179">
        <f t="shared" si="20"/>
        <v>3.1954076657965924</v>
      </c>
    </row>
    <row r="180" spans="1:28" ht="12.75">
      <c r="A180">
        <v>1982</v>
      </c>
      <c r="B180">
        <v>9</v>
      </c>
      <c r="C180" t="s">
        <v>12</v>
      </c>
      <c r="D180">
        <v>430</v>
      </c>
      <c r="E180">
        <v>2.048</v>
      </c>
      <c r="F180">
        <v>1737</v>
      </c>
      <c r="G180">
        <v>0.0033</v>
      </c>
      <c r="H180">
        <v>0.859</v>
      </c>
      <c r="I180">
        <v>392</v>
      </c>
      <c r="K180">
        <f t="shared" si="21"/>
        <v>1721.3333333333333</v>
      </c>
      <c r="L180">
        <f t="shared" si="17"/>
        <v>1.9866527224105324</v>
      </c>
      <c r="M180">
        <v>62.73</v>
      </c>
      <c r="N180" s="4">
        <v>0.0264932</v>
      </c>
      <c r="O180">
        <f t="shared" si="18"/>
        <v>3.1669898332704167</v>
      </c>
      <c r="P180">
        <f t="shared" si="19"/>
        <v>0.05263278790536672</v>
      </c>
      <c r="Y180" s="2"/>
      <c r="Z180" s="2">
        <f t="shared" si="22"/>
        <v>1.0953103473645</v>
      </c>
      <c r="AA180" s="1">
        <f t="shared" si="23"/>
        <v>3.6033522818056247</v>
      </c>
      <c r="AB180">
        <f t="shared" si="20"/>
        <v>3.289800274849857</v>
      </c>
    </row>
    <row r="181" spans="1:28" ht="12.75">
      <c r="A181">
        <v>1983</v>
      </c>
      <c r="B181">
        <v>9</v>
      </c>
      <c r="C181" t="s">
        <v>12</v>
      </c>
      <c r="D181">
        <v>447</v>
      </c>
      <c r="E181">
        <v>1.952</v>
      </c>
      <c r="F181">
        <v>1791</v>
      </c>
      <c r="G181">
        <v>0.0031</v>
      </c>
      <c r="H181">
        <v>0.858</v>
      </c>
      <c r="I181">
        <v>0.9</v>
      </c>
      <c r="K181">
        <f t="shared" si="21"/>
        <v>1721.3333333333333</v>
      </c>
      <c r="L181">
        <f t="shared" si="17"/>
        <v>1.8523960477134813</v>
      </c>
      <c r="M181">
        <v>65.21</v>
      </c>
      <c r="N181" s="4">
        <v>0.0286611</v>
      </c>
      <c r="O181">
        <f t="shared" si="18"/>
        <v>2.840662548249473</v>
      </c>
      <c r="P181">
        <f t="shared" si="19"/>
        <v>0.053091708363120854</v>
      </c>
      <c r="Y181" s="2"/>
      <c r="Z181" s="2">
        <f t="shared" si="22"/>
        <v>1.0219981494837158</v>
      </c>
      <c r="AA181" s="1">
        <f t="shared" si="23"/>
        <v>3.357512065279139</v>
      </c>
      <c r="AB181">
        <f t="shared" si="20"/>
        <v>3.2852428030082614</v>
      </c>
    </row>
    <row r="182" spans="1:28" ht="12.75">
      <c r="A182">
        <v>1984</v>
      </c>
      <c r="B182">
        <v>9</v>
      </c>
      <c r="C182" t="s">
        <v>12</v>
      </c>
      <c r="D182">
        <v>429</v>
      </c>
      <c r="E182">
        <v>2.036</v>
      </c>
      <c r="F182">
        <v>1870</v>
      </c>
      <c r="G182">
        <v>0.0038</v>
      </c>
      <c r="H182">
        <v>0.83</v>
      </c>
      <c r="I182">
        <v>0.88</v>
      </c>
      <c r="K182">
        <f t="shared" si="21"/>
        <v>1721.3333333333333</v>
      </c>
      <c r="L182">
        <f t="shared" si="17"/>
        <v>1.8431111613174187</v>
      </c>
      <c r="M182">
        <v>67.65</v>
      </c>
      <c r="N182" s="4">
        <v>0.0286601</v>
      </c>
      <c r="O182">
        <f t="shared" si="18"/>
        <v>2.7244806523539076</v>
      </c>
      <c r="P182">
        <f t="shared" si="19"/>
        <v>0.05282375019447336</v>
      </c>
      <c r="Y182" s="2"/>
      <c r="Z182" s="2">
        <f t="shared" si="22"/>
        <v>1.0368039251324035</v>
      </c>
      <c r="AA182" s="1">
        <f t="shared" si="23"/>
        <v>3.2764717326268102</v>
      </c>
      <c r="AB182">
        <f t="shared" si="20"/>
        <v>3.160165247453508</v>
      </c>
    </row>
    <row r="183" spans="1:28" ht="12.75">
      <c r="A183">
        <v>1985</v>
      </c>
      <c r="B183">
        <v>9</v>
      </c>
      <c r="C183" t="s">
        <v>12</v>
      </c>
      <c r="D183">
        <v>415</v>
      </c>
      <c r="E183">
        <v>2.025</v>
      </c>
      <c r="F183">
        <v>1824</v>
      </c>
      <c r="G183">
        <v>0.003</v>
      </c>
      <c r="H183">
        <v>0.884</v>
      </c>
      <c r="I183">
        <v>0.88</v>
      </c>
      <c r="K183">
        <f t="shared" si="21"/>
        <v>1721.3333333333333</v>
      </c>
      <c r="L183">
        <f t="shared" si="17"/>
        <v>2.1758346873956165</v>
      </c>
      <c r="M183">
        <v>69.71</v>
      </c>
      <c r="N183" s="4">
        <v>0.0281698</v>
      </c>
      <c r="O183">
        <f t="shared" si="18"/>
        <v>3.1212662277946017</v>
      </c>
      <c r="P183">
        <f t="shared" si="19"/>
        <v>0.06129282797699703</v>
      </c>
      <c r="Y183" s="2"/>
      <c r="Z183" s="2">
        <f t="shared" si="22"/>
        <v>1.1790042751461123</v>
      </c>
      <c r="AA183" s="1">
        <f t="shared" si="23"/>
        <v>4.015470246100061</v>
      </c>
      <c r="AB183">
        <f t="shared" si="20"/>
        <v>3.405814830995782</v>
      </c>
    </row>
    <row r="184" spans="1:28" ht="12.75">
      <c r="A184">
        <v>1986</v>
      </c>
      <c r="B184">
        <v>9</v>
      </c>
      <c r="C184" t="s">
        <v>12</v>
      </c>
      <c r="D184">
        <v>385</v>
      </c>
      <c r="E184">
        <v>1.959</v>
      </c>
      <c r="F184">
        <v>1599</v>
      </c>
      <c r="G184">
        <v>0.0083</v>
      </c>
      <c r="H184">
        <v>0.732</v>
      </c>
      <c r="I184">
        <v>0.79</v>
      </c>
      <c r="K184">
        <f t="shared" si="21"/>
        <v>1721.3333333333333</v>
      </c>
      <c r="L184">
        <f t="shared" si="17"/>
        <v>1.939685221506733</v>
      </c>
      <c r="M184">
        <v>71.25</v>
      </c>
      <c r="N184" s="4">
        <v>0.0231499</v>
      </c>
      <c r="O184">
        <f t="shared" si="18"/>
        <v>2.7223652231673445</v>
      </c>
      <c r="P184">
        <f t="shared" si="19"/>
        <v>0.044903518909358724</v>
      </c>
      <c r="Y184" s="2"/>
      <c r="Z184" s="2">
        <f t="shared" si="22"/>
        <v>1.1678237415191985</v>
      </c>
      <c r="AA184" s="1">
        <f t="shared" si="23"/>
        <v>3.221700865266898</v>
      </c>
      <c r="AB184">
        <f t="shared" si="20"/>
        <v>2.7587218436541217</v>
      </c>
    </row>
    <row r="185" spans="1:28" ht="12.75">
      <c r="A185">
        <v>1987</v>
      </c>
      <c r="B185">
        <v>9</v>
      </c>
      <c r="C185" t="s">
        <v>12</v>
      </c>
      <c r="D185">
        <v>475</v>
      </c>
      <c r="E185">
        <v>2.324</v>
      </c>
      <c r="F185">
        <v>1822</v>
      </c>
      <c r="G185">
        <v>0.0043</v>
      </c>
      <c r="H185">
        <v>0.832</v>
      </c>
      <c r="K185">
        <f t="shared" si="21"/>
        <v>1721.3333333333333</v>
      </c>
      <c r="L185">
        <f t="shared" si="17"/>
        <v>2.1169378987771372</v>
      </c>
      <c r="M185">
        <v>73.2</v>
      </c>
      <c r="N185" s="4">
        <v>0.0230763</v>
      </c>
      <c r="O185">
        <f t="shared" si="18"/>
        <v>2.891991664996089</v>
      </c>
      <c r="P185">
        <f t="shared" si="19"/>
        <v>0.048851094033550854</v>
      </c>
      <c r="Y185" s="2"/>
      <c r="Z185" s="2">
        <f t="shared" si="22"/>
        <v>1.1891897620000642</v>
      </c>
      <c r="AA185" s="1">
        <f t="shared" si="23"/>
        <v>3.7684701050081206</v>
      </c>
      <c r="AB185">
        <f t="shared" si="20"/>
        <v>3.1689392436998776</v>
      </c>
    </row>
    <row r="186" spans="1:28" ht="12.75">
      <c r="A186">
        <v>1988</v>
      </c>
      <c r="B186">
        <v>9</v>
      </c>
      <c r="C186" t="s">
        <v>12</v>
      </c>
      <c r="D186">
        <v>489</v>
      </c>
      <c r="E186">
        <v>2.33</v>
      </c>
      <c r="F186">
        <v>1831</v>
      </c>
      <c r="G186">
        <v>0.005</v>
      </c>
      <c r="H186">
        <v>0.804</v>
      </c>
      <c r="I186">
        <v>0.823</v>
      </c>
      <c r="K186">
        <f t="shared" si="21"/>
        <v>1721.3333333333333</v>
      </c>
      <c r="L186">
        <f t="shared" si="17"/>
        <v>1.998045838077433</v>
      </c>
      <c r="M186">
        <v>75.69</v>
      </c>
      <c r="N186" s="4">
        <v>0.019539</v>
      </c>
      <c r="O186">
        <f t="shared" si="18"/>
        <v>2.6397751857278813</v>
      </c>
      <c r="P186">
        <f t="shared" si="19"/>
        <v>0.03903981763019496</v>
      </c>
      <c r="Y186" s="2"/>
      <c r="Z186" s="2">
        <f t="shared" si="22"/>
        <v>1.1443986342508312</v>
      </c>
      <c r="AA186" s="1">
        <f t="shared" si="23"/>
        <v>3.4884585244825956</v>
      </c>
      <c r="AB186">
        <f t="shared" si="20"/>
        <v>3.0482896606795404</v>
      </c>
    </row>
    <row r="187" spans="1:28" ht="12.75">
      <c r="A187">
        <v>1989</v>
      </c>
      <c r="B187">
        <v>9</v>
      </c>
      <c r="C187" t="s">
        <v>12</v>
      </c>
      <c r="D187">
        <v>501</v>
      </c>
      <c r="E187">
        <v>2.31</v>
      </c>
      <c r="F187">
        <v>1847</v>
      </c>
      <c r="G187">
        <v>0.005</v>
      </c>
      <c r="H187">
        <v>0.808</v>
      </c>
      <c r="I187">
        <v>0.825</v>
      </c>
      <c r="K187">
        <f t="shared" si="21"/>
        <v>1721.3333333333333</v>
      </c>
      <c r="L187">
        <f t="shared" si="17"/>
        <v>2.0584906905973877</v>
      </c>
      <c r="M187">
        <v>78.56</v>
      </c>
      <c r="N187" s="4">
        <v>0.0236218</v>
      </c>
      <c r="O187">
        <f t="shared" si="18"/>
        <v>2.6202783739783446</v>
      </c>
      <c r="P187">
        <f t="shared" si="19"/>
        <v>0.04862525539515337</v>
      </c>
      <c r="Y187" s="2"/>
      <c r="Z187" s="2">
        <f t="shared" si="22"/>
        <v>1.1757545572882975</v>
      </c>
      <c r="AA187" s="1">
        <f t="shared" si="23"/>
        <v>3.6039698056106215</v>
      </c>
      <c r="AB187">
        <f t="shared" si="20"/>
        <v>3.0652399204155674</v>
      </c>
    </row>
    <row r="188" spans="1:28" ht="12.75">
      <c r="A188">
        <v>1990</v>
      </c>
      <c r="B188">
        <v>9</v>
      </c>
      <c r="C188" t="s">
        <v>12</v>
      </c>
      <c r="D188">
        <v>502</v>
      </c>
      <c r="E188">
        <v>2.55</v>
      </c>
      <c r="F188">
        <v>1841</v>
      </c>
      <c r="G188">
        <v>0.005</v>
      </c>
      <c r="H188">
        <v>0.821</v>
      </c>
      <c r="I188">
        <v>0.84</v>
      </c>
      <c r="K188">
        <f t="shared" si="21"/>
        <v>1721.3333333333333</v>
      </c>
      <c r="L188">
        <f t="shared" si="17"/>
        <v>2.2678543127921023</v>
      </c>
      <c r="M188">
        <v>81.59</v>
      </c>
      <c r="N188" s="4">
        <v>0.018391</v>
      </c>
      <c r="O188">
        <f t="shared" si="18"/>
        <v>2.779573860512443</v>
      </c>
      <c r="P188">
        <f t="shared" si="19"/>
        <v>0.04170810866655956</v>
      </c>
      <c r="Y188" s="2"/>
      <c r="Z188" s="2">
        <f t="shared" si="22"/>
        <v>1.2837176888294477</v>
      </c>
      <c r="AA188" s="1">
        <f t="shared" si="23"/>
        <v>4.006459698112836</v>
      </c>
      <c r="AB188">
        <f t="shared" si="20"/>
        <v>3.1209819206948133</v>
      </c>
    </row>
    <row r="189" spans="1:28" ht="12.75">
      <c r="A189">
        <v>1991</v>
      </c>
      <c r="B189">
        <v>9</v>
      </c>
      <c r="C189" t="s">
        <v>12</v>
      </c>
      <c r="D189">
        <v>488</v>
      </c>
      <c r="E189">
        <v>2.671</v>
      </c>
      <c r="F189">
        <v>1825</v>
      </c>
      <c r="G189">
        <v>0.008</v>
      </c>
      <c r="H189">
        <v>0.773</v>
      </c>
      <c r="I189">
        <v>0.792</v>
      </c>
      <c r="K189">
        <f t="shared" si="21"/>
        <v>1721.3333333333333</v>
      </c>
      <c r="L189">
        <f t="shared" si="17"/>
        <v>2.5375441997258608</v>
      </c>
      <c r="M189">
        <v>84.44</v>
      </c>
      <c r="N189" s="4">
        <v>0.0170938</v>
      </c>
      <c r="O189">
        <f t="shared" si="18"/>
        <v>3.0051447178184048</v>
      </c>
      <c r="P189">
        <f t="shared" si="19"/>
        <v>0.043376273041273915</v>
      </c>
      <c r="Y189" s="2"/>
      <c r="Z189" s="2">
        <f t="shared" si="22"/>
        <v>1.4849691420204365</v>
      </c>
      <c r="AA189" s="1">
        <f t="shared" si="23"/>
        <v>4.3362049643680365</v>
      </c>
      <c r="AB189">
        <f t="shared" si="20"/>
        <v>2.920064021309044</v>
      </c>
    </row>
    <row r="190" spans="1:28" ht="12.75">
      <c r="A190">
        <v>1992</v>
      </c>
      <c r="B190">
        <v>9</v>
      </c>
      <c r="C190" t="s">
        <v>12</v>
      </c>
      <c r="D190">
        <v>349</v>
      </c>
      <c r="E190">
        <v>2.965</v>
      </c>
      <c r="F190">
        <v>1793</v>
      </c>
      <c r="G190">
        <v>0.01</v>
      </c>
      <c r="H190">
        <v>0.755</v>
      </c>
      <c r="I190">
        <v>0.772</v>
      </c>
      <c r="K190">
        <f t="shared" si="21"/>
        <v>1721.3333333333333</v>
      </c>
      <c r="L190">
        <f t="shared" si="17"/>
        <v>2.773818619367301</v>
      </c>
      <c r="M190">
        <v>86.39</v>
      </c>
      <c r="N190" s="4">
        <v>0.0160524</v>
      </c>
      <c r="O190">
        <f t="shared" si="18"/>
        <v>3.210809838369373</v>
      </c>
      <c r="P190">
        <f t="shared" si="19"/>
        <v>0.04452644600553166</v>
      </c>
      <c r="Y190" s="2"/>
      <c r="Z190" s="2">
        <f t="shared" si="22"/>
        <v>1.643616196857674</v>
      </c>
      <c r="AA190" s="1">
        <f t="shared" si="23"/>
        <v>4.681183933243373</v>
      </c>
      <c r="AB190">
        <f t="shared" si="20"/>
        <v>2.8481003911941447</v>
      </c>
    </row>
    <row r="191" spans="1:30" ht="12.75">
      <c r="A191">
        <v>1993</v>
      </c>
      <c r="B191">
        <v>9</v>
      </c>
      <c r="C191" t="s">
        <v>12</v>
      </c>
      <c r="D191">
        <v>255</v>
      </c>
      <c r="E191">
        <v>2.869</v>
      </c>
      <c r="F191">
        <v>1890</v>
      </c>
      <c r="G191">
        <v>0.006</v>
      </c>
      <c r="H191">
        <v>0.822</v>
      </c>
      <c r="I191">
        <v>0.848</v>
      </c>
      <c r="K191">
        <f t="shared" si="21"/>
        <v>1721.3333333333333</v>
      </c>
      <c r="L191">
        <f t="shared" si="17"/>
        <v>2.741777846503314</v>
      </c>
      <c r="M191">
        <v>88.38</v>
      </c>
      <c r="N191" s="4">
        <v>0.0158576</v>
      </c>
      <c r="O191">
        <f t="shared" si="18"/>
        <v>3.1022605187862795</v>
      </c>
      <c r="P191">
        <f t="shared" si="19"/>
        <v>0.04347801637871095</v>
      </c>
      <c r="Q191" s="1">
        <f>100*((O178/O171)^(1/7)-1)</f>
        <v>4.941011472606971</v>
      </c>
      <c r="R191" s="1">
        <f>100*((O191/O178)^(1/13)-1)</f>
        <v>-2.4254878165412386</v>
      </c>
      <c r="S191" s="1"/>
      <c r="T191" s="1">
        <f>100*((P178/P171)^(1/7)-1)</f>
        <v>-2.442180819083495</v>
      </c>
      <c r="U191" s="1">
        <f>100*((P191/P178)^(1/13)-1)</f>
        <v>-1.6020485468501433</v>
      </c>
      <c r="V191">
        <v>1</v>
      </c>
      <c r="Y191" s="2"/>
      <c r="Z191" s="2">
        <f t="shared" si="22"/>
        <v>1.5509064658298426</v>
      </c>
      <c r="AA191" s="1">
        <f t="shared" si="23"/>
        <v>4.847065845169489</v>
      </c>
      <c r="AB191">
        <f t="shared" si="20"/>
        <v>3.125311520689271</v>
      </c>
      <c r="AD191" s="1">
        <f>100*((AB191/AB171)^(1/20)-1)</f>
        <v>-0.055436402789765804</v>
      </c>
    </row>
    <row r="192" spans="1:28" ht="12.75">
      <c r="A192">
        <v>1973</v>
      </c>
      <c r="B192">
        <v>10</v>
      </c>
      <c r="C192" t="s">
        <v>13</v>
      </c>
      <c r="D192">
        <v>395</v>
      </c>
      <c r="E192">
        <v>1.88</v>
      </c>
      <c r="F192">
        <v>3007</v>
      </c>
      <c r="G192">
        <v>0.002</v>
      </c>
      <c r="H192">
        <v>0.84</v>
      </c>
      <c r="I192">
        <v>0.76</v>
      </c>
      <c r="K192">
        <f>AVERAGE(F192:F212)</f>
        <v>3388.190476190476</v>
      </c>
      <c r="L192">
        <f t="shared" si="17"/>
        <v>1.8458778662561284</v>
      </c>
      <c r="M192">
        <v>31.85</v>
      </c>
      <c r="N192" s="4">
        <v>0.0657383</v>
      </c>
      <c r="O192">
        <f t="shared" si="18"/>
        <v>5.795534901903071</v>
      </c>
      <c r="P192">
        <f t="shared" si="19"/>
        <v>0.12134487293530524</v>
      </c>
      <c r="Y192" s="2"/>
      <c r="Z192" s="2">
        <f t="shared" si="22"/>
        <v>1.0311877992100826</v>
      </c>
      <c r="AA192" s="1">
        <f t="shared" si="23"/>
        <v>3.3042139363405294</v>
      </c>
      <c r="AB192">
        <f t="shared" si="20"/>
        <v>3.204279510358487</v>
      </c>
    </row>
    <row r="193" spans="1:28" ht="12.75">
      <c r="A193">
        <v>1974</v>
      </c>
      <c r="B193">
        <v>10</v>
      </c>
      <c r="C193" t="s">
        <v>13</v>
      </c>
      <c r="D193">
        <v>393</v>
      </c>
      <c r="E193">
        <v>2.23</v>
      </c>
      <c r="F193">
        <v>3069</v>
      </c>
      <c r="G193">
        <v>0.0036</v>
      </c>
      <c r="H193">
        <v>0.8</v>
      </c>
      <c r="K193">
        <f>K192</f>
        <v>3388.190476190476</v>
      </c>
      <c r="L193">
        <f t="shared" si="17"/>
        <v>2.400362065262343</v>
      </c>
      <c r="M193">
        <v>34.73</v>
      </c>
      <c r="N193" s="4">
        <v>0.0543774</v>
      </c>
      <c r="O193">
        <f t="shared" si="18"/>
        <v>6.911494573171159</v>
      </c>
      <c r="P193">
        <f t="shared" si="19"/>
        <v>0.13052544816759654</v>
      </c>
      <c r="Y193" s="2"/>
      <c r="Z193" s="2">
        <f t="shared" si="22"/>
        <v>1.3786459778820692</v>
      </c>
      <c r="AA193" s="1">
        <f t="shared" si="23"/>
        <v>4.179273096057561</v>
      </c>
      <c r="AB193">
        <f t="shared" si="20"/>
        <v>3.031433133020797</v>
      </c>
    </row>
    <row r="194" spans="1:28" ht="12.75">
      <c r="A194">
        <v>1975</v>
      </c>
      <c r="B194">
        <v>10</v>
      </c>
      <c r="C194" t="s">
        <v>13</v>
      </c>
      <c r="D194">
        <v>373</v>
      </c>
      <c r="E194">
        <v>2.34</v>
      </c>
      <c r="F194">
        <v>3190</v>
      </c>
      <c r="G194">
        <v>0.003</v>
      </c>
      <c r="H194">
        <v>0.81</v>
      </c>
      <c r="I194">
        <v>0.69</v>
      </c>
      <c r="K194">
        <f t="shared" si="21"/>
        <v>3388.190476190476</v>
      </c>
      <c r="L194">
        <f t="shared" si="17"/>
        <v>2.1696775075108077</v>
      </c>
      <c r="M194">
        <v>38</v>
      </c>
      <c r="N194" s="4">
        <v>0.0546387</v>
      </c>
      <c r="O194">
        <f t="shared" si="18"/>
        <v>5.70967765134423</v>
      </c>
      <c r="P194">
        <f t="shared" si="19"/>
        <v>0.11854835842963077</v>
      </c>
      <c r="Y194" s="2"/>
      <c r="Z194" s="2">
        <f t="shared" si="22"/>
        <v>1.237544687852085</v>
      </c>
      <c r="AA194" s="1">
        <f t="shared" si="23"/>
        <v>3.8039034329893786</v>
      </c>
      <c r="AB194">
        <f t="shared" si="20"/>
        <v>3.073750362576024</v>
      </c>
    </row>
    <row r="195" spans="1:28" ht="12.75">
      <c r="A195">
        <v>1976</v>
      </c>
      <c r="B195">
        <v>10</v>
      </c>
      <c r="C195" t="s">
        <v>13</v>
      </c>
      <c r="D195">
        <v>405</v>
      </c>
      <c r="E195">
        <v>2.69</v>
      </c>
      <c r="F195">
        <v>3205</v>
      </c>
      <c r="G195">
        <v>0.0051</v>
      </c>
      <c r="H195">
        <v>0.78</v>
      </c>
      <c r="I195">
        <v>0.65</v>
      </c>
      <c r="K195">
        <f t="shared" si="21"/>
        <v>3388.190476190476</v>
      </c>
      <c r="L195">
        <f aca="true" t="shared" si="24" ref="L195:L258">G195*K195^H195</f>
        <v>2.890314313679766</v>
      </c>
      <c r="M195">
        <v>40.2</v>
      </c>
      <c r="N195" s="4">
        <v>0.0524141</v>
      </c>
      <c r="O195">
        <f t="shared" si="18"/>
        <v>7.189836601193448</v>
      </c>
      <c r="P195">
        <f t="shared" si="19"/>
        <v>0.15149322346864263</v>
      </c>
      <c r="Y195" s="2"/>
      <c r="Z195" s="2">
        <f t="shared" si="22"/>
        <v>1.6832230782966746</v>
      </c>
      <c r="AA195" s="1">
        <f t="shared" si="23"/>
        <v>4.963047940333512</v>
      </c>
      <c r="AB195">
        <f t="shared" si="20"/>
        <v>2.948538434582202</v>
      </c>
    </row>
    <row r="196" spans="1:28" ht="12.75">
      <c r="A196">
        <v>1977</v>
      </c>
      <c r="B196">
        <v>10</v>
      </c>
      <c r="C196" t="s">
        <v>13</v>
      </c>
      <c r="D196">
        <v>453</v>
      </c>
      <c r="E196">
        <v>3.065</v>
      </c>
      <c r="F196">
        <v>3471</v>
      </c>
      <c r="G196">
        <v>0.0041</v>
      </c>
      <c r="H196">
        <v>0.809</v>
      </c>
      <c r="K196">
        <f t="shared" si="21"/>
        <v>3388.190476190476</v>
      </c>
      <c r="L196">
        <f t="shared" si="24"/>
        <v>2.941222102863054</v>
      </c>
      <c r="M196">
        <v>42.75</v>
      </c>
      <c r="N196" s="4">
        <v>0.053033</v>
      </c>
      <c r="O196">
        <f aca="true" t="shared" si="25" ref="O196:O259">100*L196/M196</f>
        <v>6.880051702603635</v>
      </c>
      <c r="P196">
        <f aca="true" t="shared" si="26" ref="P196:P259">L196*N196</f>
        <v>0.15598183178113634</v>
      </c>
      <c r="Y196" s="2"/>
      <c r="Z196" s="2">
        <f t="shared" si="22"/>
        <v>1.6787829681143136</v>
      </c>
      <c r="AA196" s="1">
        <f t="shared" si="23"/>
        <v>5.153011212692448</v>
      </c>
      <c r="AB196">
        <f aca="true" t="shared" si="27" ref="AB196:AB259">AA196/Z196</f>
        <v>3.0694921920017735</v>
      </c>
    </row>
    <row r="197" spans="1:28" ht="12.75">
      <c r="A197">
        <v>1978</v>
      </c>
      <c r="B197">
        <v>10</v>
      </c>
      <c r="C197" t="s">
        <v>13</v>
      </c>
      <c r="D197">
        <v>454</v>
      </c>
      <c r="E197">
        <v>3.581</v>
      </c>
      <c r="F197">
        <v>3448</v>
      </c>
      <c r="G197">
        <v>0.0028</v>
      </c>
      <c r="H197">
        <v>0.875</v>
      </c>
      <c r="I197">
        <v>0.75</v>
      </c>
      <c r="K197">
        <f t="shared" si="21"/>
        <v>3388.190476190476</v>
      </c>
      <c r="L197">
        <f t="shared" si="24"/>
        <v>3.4346293085287747</v>
      </c>
      <c r="M197">
        <v>45.76</v>
      </c>
      <c r="N197" s="4">
        <v>0.0406424</v>
      </c>
      <c r="O197">
        <f t="shared" si="25"/>
        <v>7.505745866540155</v>
      </c>
      <c r="P197">
        <f t="shared" si="26"/>
        <v>0.13959157820894988</v>
      </c>
      <c r="Y197" s="2"/>
      <c r="Z197" s="2">
        <f t="shared" si="22"/>
        <v>1.8727449098946785</v>
      </c>
      <c r="AA197" s="1">
        <f t="shared" si="23"/>
        <v>6.2991379256603</v>
      </c>
      <c r="AB197">
        <f t="shared" si="27"/>
        <v>3.3635856610148567</v>
      </c>
    </row>
    <row r="198" spans="1:28" ht="12.75">
      <c r="A198">
        <v>1979</v>
      </c>
      <c r="B198">
        <v>10</v>
      </c>
      <c r="C198" t="s">
        <v>13</v>
      </c>
      <c r="D198">
        <v>476</v>
      </c>
      <c r="E198">
        <v>3.91</v>
      </c>
      <c r="F198">
        <v>3433</v>
      </c>
      <c r="G198">
        <v>0.002</v>
      </c>
      <c r="H198">
        <v>0.928</v>
      </c>
      <c r="I198">
        <v>0.75</v>
      </c>
      <c r="K198">
        <f t="shared" si="21"/>
        <v>3388.190476190476</v>
      </c>
      <c r="L198">
        <f t="shared" si="24"/>
        <v>3.7743322694965777</v>
      </c>
      <c r="M198">
        <v>49.55</v>
      </c>
      <c r="N198" s="4">
        <v>0.0324382</v>
      </c>
      <c r="O198">
        <f t="shared" si="25"/>
        <v>7.617219514624779</v>
      </c>
      <c r="P198">
        <f t="shared" si="26"/>
        <v>0.12243254502438389</v>
      </c>
      <c r="Y198" s="2"/>
      <c r="Z198" s="2">
        <f t="shared" si="22"/>
        <v>1.983737915795161</v>
      </c>
      <c r="AA198" s="1">
        <f t="shared" si="23"/>
        <v>7.181182537841947</v>
      </c>
      <c r="AB198">
        <f t="shared" si="27"/>
        <v>3.6200258515316244</v>
      </c>
    </row>
    <row r="199" spans="1:28" ht="12.75">
      <c r="A199">
        <v>1980</v>
      </c>
      <c r="B199">
        <v>10</v>
      </c>
      <c r="C199" t="s">
        <v>13</v>
      </c>
      <c r="D199">
        <v>492</v>
      </c>
      <c r="E199">
        <v>4.716</v>
      </c>
      <c r="F199">
        <v>3427</v>
      </c>
      <c r="G199">
        <v>0.0011</v>
      </c>
      <c r="H199">
        <v>1.019</v>
      </c>
      <c r="I199">
        <v>0.83</v>
      </c>
      <c r="K199">
        <f t="shared" si="21"/>
        <v>3388.190476190476</v>
      </c>
      <c r="L199">
        <f t="shared" si="24"/>
        <v>4.349405417276782</v>
      </c>
      <c r="M199">
        <v>54.04</v>
      </c>
      <c r="N199" s="4">
        <v>0.0232504</v>
      </c>
      <c r="O199">
        <f t="shared" si="25"/>
        <v>8.048492630045859</v>
      </c>
      <c r="P199">
        <f t="shared" si="26"/>
        <v>0.1011254157138521</v>
      </c>
      <c r="Y199" s="2"/>
      <c r="Z199" s="2">
        <f t="shared" si="22"/>
        <v>2.1462500855379867</v>
      </c>
      <c r="AA199" s="1">
        <f t="shared" si="23"/>
        <v>8.814130101290024</v>
      </c>
      <c r="AB199">
        <f t="shared" si="27"/>
        <v>4.106758182879998</v>
      </c>
    </row>
    <row r="200" spans="1:28" ht="12.75">
      <c r="A200">
        <v>1981</v>
      </c>
      <c r="B200">
        <v>10</v>
      </c>
      <c r="C200" t="s">
        <v>13</v>
      </c>
      <c r="D200">
        <v>473</v>
      </c>
      <c r="E200">
        <v>4.399</v>
      </c>
      <c r="F200">
        <v>3416</v>
      </c>
      <c r="G200">
        <v>0.0022</v>
      </c>
      <c r="H200">
        <v>0.929</v>
      </c>
      <c r="I200">
        <v>0.81</v>
      </c>
      <c r="K200">
        <f t="shared" si="21"/>
        <v>3388.190476190476</v>
      </c>
      <c r="L200">
        <f t="shared" si="24"/>
        <v>4.185648775255024</v>
      </c>
      <c r="M200">
        <v>59.12</v>
      </c>
      <c r="N200" s="4">
        <v>0.0258483</v>
      </c>
      <c r="O200">
        <f t="shared" si="25"/>
        <v>7.07992012052609</v>
      </c>
      <c r="P200">
        <f t="shared" si="26"/>
        <v>0.10819190523742445</v>
      </c>
      <c r="Y200" s="2"/>
      <c r="Z200" s="2">
        <f t="shared" si="22"/>
        <v>2.1983959595559663</v>
      </c>
      <c r="AA200" s="1">
        <f t="shared" si="23"/>
        <v>7.969290333545069</v>
      </c>
      <c r="AB200">
        <f t="shared" si="27"/>
        <v>3.625047753069339</v>
      </c>
    </row>
    <row r="201" spans="1:28" ht="12.75">
      <c r="A201">
        <v>1982</v>
      </c>
      <c r="B201">
        <v>10</v>
      </c>
      <c r="C201" t="s">
        <v>13</v>
      </c>
      <c r="D201">
        <v>489</v>
      </c>
      <c r="E201">
        <v>4.578</v>
      </c>
      <c r="F201">
        <v>3379</v>
      </c>
      <c r="G201">
        <v>0.0033</v>
      </c>
      <c r="H201">
        <v>0.886</v>
      </c>
      <c r="I201">
        <v>0.8</v>
      </c>
      <c r="K201">
        <f t="shared" si="21"/>
        <v>3388.190476190476</v>
      </c>
      <c r="L201">
        <f t="shared" si="24"/>
        <v>4.426550529207747</v>
      </c>
      <c r="M201">
        <v>62.73</v>
      </c>
      <c r="N201" s="4">
        <v>0.0264932</v>
      </c>
      <c r="O201">
        <f t="shared" si="25"/>
        <v>7.056512879336437</v>
      </c>
      <c r="P201">
        <f t="shared" si="26"/>
        <v>0.11727348848040668</v>
      </c>
      <c r="Y201" s="2"/>
      <c r="Z201" s="2">
        <f t="shared" si="22"/>
        <v>2.395261036473485</v>
      </c>
      <c r="AA201" s="1">
        <f t="shared" si="23"/>
        <v>8.180465214128782</v>
      </c>
      <c r="AB201">
        <f t="shared" si="27"/>
        <v>3.41527085756498</v>
      </c>
    </row>
    <row r="202" spans="1:28" ht="12.75">
      <c r="A202">
        <v>1983</v>
      </c>
      <c r="B202">
        <v>10</v>
      </c>
      <c r="C202" t="s">
        <v>13</v>
      </c>
      <c r="D202">
        <v>507</v>
      </c>
      <c r="E202">
        <v>4.478</v>
      </c>
      <c r="F202">
        <v>3396</v>
      </c>
      <c r="G202">
        <v>0.0042</v>
      </c>
      <c r="H202">
        <v>0.853</v>
      </c>
      <c r="I202">
        <v>0.76</v>
      </c>
      <c r="K202">
        <f t="shared" si="21"/>
        <v>3388.190476190476</v>
      </c>
      <c r="L202">
        <f t="shared" si="24"/>
        <v>4.30835854654445</v>
      </c>
      <c r="M202">
        <v>65.21</v>
      </c>
      <c r="N202" s="4">
        <v>0.0286611</v>
      </c>
      <c r="O202">
        <f t="shared" si="25"/>
        <v>6.606898553204187</v>
      </c>
      <c r="P202">
        <f t="shared" si="26"/>
        <v>0.12348229513836513</v>
      </c>
      <c r="Y202" s="2"/>
      <c r="Z202" s="2">
        <f t="shared" si="22"/>
        <v>2.3852464179244297</v>
      </c>
      <c r="AA202" s="1">
        <f t="shared" si="23"/>
        <v>7.781985637246937</v>
      </c>
      <c r="AB202">
        <f t="shared" si="27"/>
        <v>3.2625499733560392</v>
      </c>
    </row>
    <row r="203" spans="1:28" ht="12.75">
      <c r="A203">
        <v>1984</v>
      </c>
      <c r="B203">
        <v>10</v>
      </c>
      <c r="C203" t="s">
        <v>13</v>
      </c>
      <c r="D203">
        <v>518</v>
      </c>
      <c r="E203">
        <v>4.422</v>
      </c>
      <c r="F203">
        <v>3425</v>
      </c>
      <c r="G203">
        <v>0.0054</v>
      </c>
      <c r="H203">
        <v>0.821</v>
      </c>
      <c r="I203">
        <v>0.72</v>
      </c>
      <c r="K203">
        <f t="shared" si="21"/>
        <v>3388.190476190476</v>
      </c>
      <c r="L203">
        <f t="shared" si="24"/>
        <v>4.270683016118927</v>
      </c>
      <c r="M203">
        <v>67.65</v>
      </c>
      <c r="N203" s="4">
        <v>0.0286601</v>
      </c>
      <c r="O203">
        <f t="shared" si="25"/>
        <v>6.312909114736033</v>
      </c>
      <c r="P203">
        <f t="shared" si="26"/>
        <v>0.12239820231027006</v>
      </c>
      <c r="Y203" s="2"/>
      <c r="Z203" s="2">
        <f t="shared" si="22"/>
        <v>2.4174177769054688</v>
      </c>
      <c r="AA203" s="1">
        <f t="shared" si="23"/>
        <v>7.544717176488217</v>
      </c>
      <c r="AB203">
        <f t="shared" si="27"/>
        <v>3.120981920694814</v>
      </c>
    </row>
    <row r="204" spans="1:28" ht="12.75">
      <c r="A204">
        <v>1985</v>
      </c>
      <c r="B204">
        <v>10</v>
      </c>
      <c r="C204" t="s">
        <v>13</v>
      </c>
      <c r="D204">
        <v>539</v>
      </c>
      <c r="E204">
        <v>4.375</v>
      </c>
      <c r="F204">
        <v>3363</v>
      </c>
      <c r="G204">
        <v>0.003</v>
      </c>
      <c r="H204">
        <v>0.883</v>
      </c>
      <c r="I204">
        <v>0.69</v>
      </c>
      <c r="K204">
        <f t="shared" si="21"/>
        <v>3388.190476190476</v>
      </c>
      <c r="L204">
        <f t="shared" si="24"/>
        <v>3.9271983575398814</v>
      </c>
      <c r="M204">
        <v>69.71</v>
      </c>
      <c r="N204" s="4">
        <v>0.0281698</v>
      </c>
      <c r="O204">
        <f t="shared" si="25"/>
        <v>5.633622661798712</v>
      </c>
      <c r="P204">
        <f t="shared" si="26"/>
        <v>0.11062839229222694</v>
      </c>
      <c r="Y204" s="2"/>
      <c r="Z204" s="2">
        <f t="shared" si="22"/>
        <v>2.1294789493987936</v>
      </c>
      <c r="AA204" s="1">
        <f t="shared" si="23"/>
        <v>7.242563700297781</v>
      </c>
      <c r="AB204">
        <f t="shared" si="27"/>
        <v>3.401096640256783</v>
      </c>
    </row>
    <row r="205" spans="1:28" ht="12.75">
      <c r="A205">
        <v>1986</v>
      </c>
      <c r="B205">
        <v>10</v>
      </c>
      <c r="C205" t="s">
        <v>13</v>
      </c>
      <c r="D205">
        <v>554</v>
      </c>
      <c r="E205">
        <v>5.237</v>
      </c>
      <c r="F205">
        <v>3407</v>
      </c>
      <c r="G205">
        <v>0.0036</v>
      </c>
      <c r="H205">
        <v>0.89</v>
      </c>
      <c r="I205">
        <v>0.68</v>
      </c>
      <c r="K205">
        <f t="shared" si="21"/>
        <v>3388.190476190476</v>
      </c>
      <c r="L205">
        <f t="shared" si="24"/>
        <v>4.988544586826514</v>
      </c>
      <c r="M205">
        <v>71.25</v>
      </c>
      <c r="N205" s="4">
        <v>0.0231499</v>
      </c>
      <c r="O205">
        <f t="shared" si="25"/>
        <v>7.001466086774054</v>
      </c>
      <c r="P205">
        <f t="shared" si="26"/>
        <v>0.11548430833057512</v>
      </c>
      <c r="Y205" s="2"/>
      <c r="Z205" s="2">
        <f t="shared" si="22"/>
        <v>2.6918890885822404</v>
      </c>
      <c r="AA205" s="1">
        <f t="shared" si="23"/>
        <v>9.244651720722558</v>
      </c>
      <c r="AB205">
        <f t="shared" si="27"/>
        <v>3.4342617457510167</v>
      </c>
    </row>
    <row r="206" spans="1:28" ht="12.75">
      <c r="A206">
        <v>1987</v>
      </c>
      <c r="B206">
        <v>10</v>
      </c>
      <c r="C206" t="s">
        <v>13</v>
      </c>
      <c r="D206">
        <v>611</v>
      </c>
      <c r="E206">
        <v>5.767</v>
      </c>
      <c r="F206">
        <v>3445</v>
      </c>
      <c r="G206">
        <v>0.0016</v>
      </c>
      <c r="H206">
        <v>0.992</v>
      </c>
      <c r="K206">
        <f t="shared" si="21"/>
        <v>3388.190476190476</v>
      </c>
      <c r="L206">
        <f t="shared" si="24"/>
        <v>5.079816887080545</v>
      </c>
      <c r="M206">
        <v>73.2</v>
      </c>
      <c r="N206" s="4">
        <v>0.0230763</v>
      </c>
      <c r="O206">
        <f t="shared" si="25"/>
        <v>6.939640556120962</v>
      </c>
      <c r="P206">
        <f t="shared" si="26"/>
        <v>0.11722337843133679</v>
      </c>
      <c r="Y206" s="2"/>
      <c r="Z206" s="2">
        <f t="shared" si="22"/>
        <v>2.5540318086453255</v>
      </c>
      <c r="AA206" s="1">
        <f t="shared" si="23"/>
        <v>10.10345271304806</v>
      </c>
      <c r="AB206">
        <f t="shared" si="27"/>
        <v>3.9558836655237255</v>
      </c>
    </row>
    <row r="207" spans="1:28" ht="12.75">
      <c r="A207">
        <v>1988</v>
      </c>
      <c r="B207">
        <v>10</v>
      </c>
      <c r="C207" t="s">
        <v>13</v>
      </c>
      <c r="D207">
        <v>640</v>
      </c>
      <c r="E207">
        <v>5.134</v>
      </c>
      <c r="F207">
        <v>3425</v>
      </c>
      <c r="G207">
        <v>0.001</v>
      </c>
      <c r="H207">
        <v>1.041</v>
      </c>
      <c r="I207">
        <v>0.769</v>
      </c>
      <c r="K207">
        <f t="shared" si="21"/>
        <v>3388.190476190476</v>
      </c>
      <c r="L207">
        <f t="shared" si="24"/>
        <v>4.728207177070092</v>
      </c>
      <c r="M207">
        <v>75.69</v>
      </c>
      <c r="N207" s="4">
        <v>0.019539</v>
      </c>
      <c r="O207">
        <f t="shared" si="25"/>
        <v>6.246805624349442</v>
      </c>
      <c r="P207">
        <f t="shared" si="26"/>
        <v>0.09238444003277253</v>
      </c>
      <c r="Y207" s="2"/>
      <c r="Z207" s="2">
        <f t="shared" si="22"/>
        <v>2.2978637416745538</v>
      </c>
      <c r="AA207" s="1">
        <f t="shared" si="23"/>
        <v>9.729011648447607</v>
      </c>
      <c r="AB207">
        <f t="shared" si="27"/>
        <v>4.2339375795005365</v>
      </c>
    </row>
    <row r="208" spans="1:28" ht="12.75">
      <c r="A208">
        <v>1989</v>
      </c>
      <c r="B208">
        <v>10</v>
      </c>
      <c r="C208" t="s">
        <v>13</v>
      </c>
      <c r="D208">
        <v>645</v>
      </c>
      <c r="E208">
        <v>4.87</v>
      </c>
      <c r="F208">
        <v>3402</v>
      </c>
      <c r="G208">
        <v>0.0009</v>
      </c>
      <c r="H208">
        <v>1.051</v>
      </c>
      <c r="I208">
        <v>0.756</v>
      </c>
      <c r="K208">
        <f t="shared" si="21"/>
        <v>3388.190476190476</v>
      </c>
      <c r="L208">
        <f t="shared" si="24"/>
        <v>4.615711814610961</v>
      </c>
      <c r="M208">
        <v>78.56</v>
      </c>
      <c r="N208" s="4">
        <v>0.0236218</v>
      </c>
      <c r="O208">
        <f t="shared" si="25"/>
        <v>5.87539691269216</v>
      </c>
      <c r="P208">
        <f t="shared" si="26"/>
        <v>0.10903142134237719</v>
      </c>
      <c r="Y208" s="2"/>
      <c r="Z208" s="2">
        <f t="shared" si="22"/>
        <v>2.2276972054774706</v>
      </c>
      <c r="AA208" s="1">
        <f t="shared" si="23"/>
        <v>9.563595762994582</v>
      </c>
      <c r="AB208">
        <f t="shared" si="27"/>
        <v>4.293041145573813</v>
      </c>
    </row>
    <row r="209" spans="1:28" ht="12.75">
      <c r="A209">
        <v>1990</v>
      </c>
      <c r="B209">
        <v>10</v>
      </c>
      <c r="C209" t="s">
        <v>13</v>
      </c>
      <c r="D209">
        <v>636</v>
      </c>
      <c r="E209">
        <v>5.328</v>
      </c>
      <c r="F209">
        <v>3389</v>
      </c>
      <c r="G209">
        <v>0.001</v>
      </c>
      <c r="H209">
        <v>1.025</v>
      </c>
      <c r="I209">
        <v>0.711</v>
      </c>
      <c r="K209">
        <f t="shared" si="21"/>
        <v>3388.190476190476</v>
      </c>
      <c r="L209">
        <f t="shared" si="24"/>
        <v>4.151614430204498</v>
      </c>
      <c r="M209">
        <v>81.59</v>
      </c>
      <c r="N209" s="4">
        <v>0.018391</v>
      </c>
      <c r="O209">
        <f t="shared" si="25"/>
        <v>5.088386358873022</v>
      </c>
      <c r="P209">
        <f t="shared" si="26"/>
        <v>0.07635234098589093</v>
      </c>
      <c r="Y209" s="2"/>
      <c r="Z209" s="2">
        <f t="shared" si="22"/>
        <v>2.040146089611344</v>
      </c>
      <c r="AA209" s="1">
        <f t="shared" si="23"/>
        <v>8.448366744347094</v>
      </c>
      <c r="AB209">
        <f t="shared" si="27"/>
        <v>4.141059695365512</v>
      </c>
    </row>
    <row r="210" spans="1:28" ht="12.75">
      <c r="A210">
        <v>1991</v>
      </c>
      <c r="B210">
        <v>10</v>
      </c>
      <c r="C210" t="s">
        <v>13</v>
      </c>
      <c r="D210">
        <v>534</v>
      </c>
      <c r="E210">
        <v>5.583</v>
      </c>
      <c r="F210">
        <v>3364</v>
      </c>
      <c r="G210">
        <v>0.002</v>
      </c>
      <c r="H210">
        <v>0.965</v>
      </c>
      <c r="I210">
        <v>0.726</v>
      </c>
      <c r="K210">
        <f t="shared" si="21"/>
        <v>3388.190476190476</v>
      </c>
      <c r="L210">
        <f t="shared" si="24"/>
        <v>5.098576494168631</v>
      </c>
      <c r="M210">
        <v>84.44</v>
      </c>
      <c r="N210" s="4">
        <v>0.0170938</v>
      </c>
      <c r="O210">
        <f t="shared" si="25"/>
        <v>6.038105748660151</v>
      </c>
      <c r="P210">
        <f t="shared" si="26"/>
        <v>0.08715404687601974</v>
      </c>
      <c r="Y210" s="2"/>
      <c r="Z210" s="2">
        <f t="shared" si="22"/>
        <v>2.6118906674275646</v>
      </c>
      <c r="AA210" s="1">
        <f t="shared" si="23"/>
        <v>9.952745186111356</v>
      </c>
      <c r="AB210">
        <f t="shared" si="27"/>
        <v>3.8105519921757502</v>
      </c>
    </row>
    <row r="211" spans="1:28" ht="12.75">
      <c r="A211">
        <v>1992</v>
      </c>
      <c r="B211">
        <v>10</v>
      </c>
      <c r="C211" t="s">
        <v>13</v>
      </c>
      <c r="D211">
        <v>402</v>
      </c>
      <c r="E211">
        <v>6.632</v>
      </c>
      <c r="F211">
        <v>3684</v>
      </c>
      <c r="G211">
        <v>0.003</v>
      </c>
      <c r="H211">
        <v>0.913</v>
      </c>
      <c r="I211">
        <v>0.566</v>
      </c>
      <c r="K211">
        <f t="shared" si="21"/>
        <v>3388.190476190476</v>
      </c>
      <c r="L211">
        <f t="shared" si="24"/>
        <v>5.011663138521188</v>
      </c>
      <c r="M211">
        <v>86.39</v>
      </c>
      <c r="N211" s="4">
        <v>0.0160524</v>
      </c>
      <c r="O211">
        <f t="shared" si="25"/>
        <v>5.801207476005542</v>
      </c>
      <c r="P211">
        <f t="shared" si="26"/>
        <v>0.08044922136479753</v>
      </c>
      <c r="Y211" s="2"/>
      <c r="Z211" s="2">
        <f t="shared" si="22"/>
        <v>2.661592021100254</v>
      </c>
      <c r="AA211" s="1">
        <f t="shared" si="23"/>
        <v>9.436745832905375</v>
      </c>
      <c r="AB211">
        <f t="shared" si="27"/>
        <v>3.5455267967794684</v>
      </c>
    </row>
    <row r="212" spans="1:30" ht="12.75">
      <c r="A212">
        <v>1993</v>
      </c>
      <c r="B212">
        <v>10</v>
      </c>
      <c r="C212" t="s">
        <v>13</v>
      </c>
      <c r="D212">
        <v>377</v>
      </c>
      <c r="E212">
        <v>6.073</v>
      </c>
      <c r="F212">
        <v>3807</v>
      </c>
      <c r="G212">
        <v>0.003</v>
      </c>
      <c r="H212">
        <v>0.907</v>
      </c>
      <c r="I212">
        <v>0.677</v>
      </c>
      <c r="K212">
        <f t="shared" si="21"/>
        <v>3388.190476190476</v>
      </c>
      <c r="L212">
        <f t="shared" si="24"/>
        <v>4.773116835457341</v>
      </c>
      <c r="M212">
        <v>88.38</v>
      </c>
      <c r="N212" s="4">
        <v>0.0158576</v>
      </c>
      <c r="O212">
        <f t="shared" si="25"/>
        <v>5.400675306016453</v>
      </c>
      <c r="P212">
        <f t="shared" si="26"/>
        <v>0.07569017752994832</v>
      </c>
      <c r="Q212" s="1">
        <f>100*((O199/O192)^(1/7)-1)</f>
        <v>4.803173169090269</v>
      </c>
      <c r="R212" s="1">
        <f>100*((O212/O199)^(1/13)-1)</f>
        <v>-3.0223158137817285</v>
      </c>
      <c r="S212" s="1"/>
      <c r="T212" s="1">
        <f>100*((P199/P192)^(1/7)-1)</f>
        <v>-2.5703214201886815</v>
      </c>
      <c r="U212" s="1">
        <f>100*((P212/P199)^(1/13)-1)</f>
        <v>-2.203913224256193</v>
      </c>
      <c r="V212">
        <v>1</v>
      </c>
      <c r="Y212" s="2"/>
      <c r="Z212" s="2">
        <f t="shared" si="22"/>
        <v>2.5454692734737554</v>
      </c>
      <c r="AA212" s="1">
        <f t="shared" si="23"/>
        <v>8.95027276987526</v>
      </c>
      <c r="AB212">
        <f t="shared" si="27"/>
        <v>3.5161582436471477</v>
      </c>
      <c r="AD212" s="1">
        <f>100*((AB212/AB192)^(1/20)-1)</f>
        <v>0.4654886590630847</v>
      </c>
    </row>
    <row r="213" spans="1:28" ht="12.75">
      <c r="A213">
        <v>1973</v>
      </c>
      <c r="B213">
        <v>11</v>
      </c>
      <c r="C213" t="s">
        <v>14</v>
      </c>
      <c r="D213">
        <v>587</v>
      </c>
      <c r="E213">
        <v>2.37</v>
      </c>
      <c r="F213">
        <v>4032</v>
      </c>
      <c r="G213">
        <v>0.002</v>
      </c>
      <c r="H213">
        <v>0.86</v>
      </c>
      <c r="I213">
        <v>0.8</v>
      </c>
      <c r="K213">
        <f>AVERAGE(F213:F233)</f>
        <v>4832.666666666667</v>
      </c>
      <c r="L213">
        <f t="shared" si="24"/>
        <v>2.9473429892481797</v>
      </c>
      <c r="M213">
        <v>31.85</v>
      </c>
      <c r="N213" s="4">
        <v>0.0657383</v>
      </c>
      <c r="O213">
        <f t="shared" si="25"/>
        <v>9.253824142066497</v>
      </c>
      <c r="P213">
        <f t="shared" si="26"/>
        <v>0.19375331763009362</v>
      </c>
      <c r="Y213" s="2"/>
      <c r="Z213" s="2">
        <f t="shared" si="22"/>
        <v>1.6238461590478144</v>
      </c>
      <c r="AA213" s="1">
        <f t="shared" si="23"/>
        <v>5.349540440064927</v>
      </c>
      <c r="AB213">
        <f t="shared" si="27"/>
        <v>3.2943640690702947</v>
      </c>
    </row>
    <row r="214" spans="1:28" ht="12.75">
      <c r="A214">
        <v>1974</v>
      </c>
      <c r="B214">
        <v>11</v>
      </c>
      <c r="C214" t="s">
        <v>14</v>
      </c>
      <c r="D214">
        <v>561</v>
      </c>
      <c r="E214">
        <v>2.62</v>
      </c>
      <c r="F214">
        <v>3898</v>
      </c>
      <c r="G214">
        <v>0.002</v>
      </c>
      <c r="H214">
        <v>0.87</v>
      </c>
      <c r="K214">
        <f aca="true" t="shared" si="28" ref="K214:K275">K213</f>
        <v>4832.666666666667</v>
      </c>
      <c r="L214">
        <f t="shared" si="24"/>
        <v>3.208282091428764</v>
      </c>
      <c r="M214">
        <v>34.73</v>
      </c>
      <c r="N214" s="4">
        <v>0.0543774</v>
      </c>
      <c r="O214">
        <f t="shared" si="25"/>
        <v>9.237783159887027</v>
      </c>
      <c r="P214">
        <f t="shared" si="26"/>
        <v>0.1744580385984585</v>
      </c>
      <c r="Y214" s="2"/>
      <c r="Z214" s="2">
        <f t="shared" si="22"/>
        <v>1.7554014422590625</v>
      </c>
      <c r="AA214" s="1">
        <f t="shared" si="23"/>
        <v>5.863658152710724</v>
      </c>
      <c r="AB214">
        <f t="shared" si="27"/>
        <v>3.3403516777134814</v>
      </c>
    </row>
    <row r="215" spans="1:28" ht="12.75">
      <c r="A215">
        <v>1975</v>
      </c>
      <c r="B215">
        <v>11</v>
      </c>
      <c r="C215" t="s">
        <v>14</v>
      </c>
      <c r="D215">
        <v>562</v>
      </c>
      <c r="E215">
        <v>2.78</v>
      </c>
      <c r="F215">
        <v>4039</v>
      </c>
      <c r="G215">
        <v>0.003</v>
      </c>
      <c r="H215">
        <v>0.82</v>
      </c>
      <c r="I215">
        <v>0.78</v>
      </c>
      <c r="K215">
        <f t="shared" si="28"/>
        <v>4832.666666666667</v>
      </c>
      <c r="L215">
        <f t="shared" si="24"/>
        <v>3.148868062514243</v>
      </c>
      <c r="M215">
        <v>38</v>
      </c>
      <c r="N215" s="4">
        <v>0.0546387</v>
      </c>
      <c r="O215">
        <f t="shared" si="25"/>
        <v>8.28649490135327</v>
      </c>
      <c r="P215">
        <f t="shared" si="26"/>
        <v>0.17205005740729695</v>
      </c>
      <c r="Y215" s="2"/>
      <c r="Z215" s="2">
        <f t="shared" si="22"/>
        <v>1.7836509424724936</v>
      </c>
      <c r="AA215" s="1">
        <f t="shared" si="23"/>
        <v>5.559030547410541</v>
      </c>
      <c r="AB215">
        <f t="shared" si="27"/>
        <v>3.116658318642</v>
      </c>
    </row>
    <row r="216" spans="1:28" ht="12.75">
      <c r="A216">
        <v>1976</v>
      </c>
      <c r="B216">
        <v>11</v>
      </c>
      <c r="C216" t="s">
        <v>14</v>
      </c>
      <c r="D216">
        <v>518</v>
      </c>
      <c r="E216">
        <v>2.89</v>
      </c>
      <c r="F216">
        <v>4022</v>
      </c>
      <c r="G216">
        <v>0.0039</v>
      </c>
      <c r="H216">
        <v>0.8</v>
      </c>
      <c r="I216">
        <v>0.75</v>
      </c>
      <c r="K216">
        <f t="shared" si="28"/>
        <v>4832.666666666667</v>
      </c>
      <c r="L216">
        <f t="shared" si="24"/>
        <v>3.4547297476452568</v>
      </c>
      <c r="M216">
        <v>40.2</v>
      </c>
      <c r="N216" s="4">
        <v>0.0524141</v>
      </c>
      <c r="O216">
        <f t="shared" si="25"/>
        <v>8.593855093644917</v>
      </c>
      <c r="P216">
        <f t="shared" si="26"/>
        <v>0.18107655046605325</v>
      </c>
      <c r="Y216" s="2"/>
      <c r="Z216" s="2">
        <f t="shared" si="22"/>
        <v>1.9842211890397121</v>
      </c>
      <c r="AA216" s="1">
        <f t="shared" si="23"/>
        <v>6.0150338556969105</v>
      </c>
      <c r="AB216">
        <f t="shared" si="27"/>
        <v>3.0314331330207995</v>
      </c>
    </row>
    <row r="217" spans="1:28" ht="12.75">
      <c r="A217">
        <v>1977</v>
      </c>
      <c r="B217">
        <v>11</v>
      </c>
      <c r="C217" t="s">
        <v>14</v>
      </c>
      <c r="D217">
        <v>596</v>
      </c>
      <c r="E217">
        <v>3.551</v>
      </c>
      <c r="F217">
        <v>4764</v>
      </c>
      <c r="G217">
        <v>0.004</v>
      </c>
      <c r="H217">
        <v>0.801</v>
      </c>
      <c r="K217">
        <f t="shared" si="28"/>
        <v>4832.666666666667</v>
      </c>
      <c r="L217">
        <f t="shared" si="24"/>
        <v>3.5734988833286727</v>
      </c>
      <c r="M217">
        <v>42.75</v>
      </c>
      <c r="N217" s="4">
        <v>0.053033</v>
      </c>
      <c r="O217">
        <f t="shared" si="25"/>
        <v>8.359061715388709</v>
      </c>
      <c r="P217">
        <f t="shared" si="26"/>
        <v>0.1895133662795695</v>
      </c>
      <c r="Y217" s="2"/>
      <c r="Z217" s="2">
        <f aca="true" t="shared" si="29" ref="Z217:Z280">G217*(K217/2)^H217</f>
        <v>2.0510139970405663</v>
      </c>
      <c r="AA217" s="1">
        <f aca="true" t="shared" si="30" ref="AA217:AA280">G217*(2*K217)^H217</f>
        <v>6.226137065654886</v>
      </c>
      <c r="AB217">
        <f t="shared" si="27"/>
        <v>3.0356385059481097</v>
      </c>
    </row>
    <row r="218" spans="1:28" ht="12.75">
      <c r="A218">
        <v>1978</v>
      </c>
      <c r="B218">
        <v>11</v>
      </c>
      <c r="C218" t="s">
        <v>14</v>
      </c>
      <c r="D218">
        <v>629</v>
      </c>
      <c r="E218">
        <v>4.12</v>
      </c>
      <c r="F218">
        <v>4785</v>
      </c>
      <c r="G218">
        <v>0.0038</v>
      </c>
      <c r="H218">
        <v>0.82</v>
      </c>
      <c r="I218">
        <v>0.85</v>
      </c>
      <c r="K218">
        <f t="shared" si="28"/>
        <v>4832.666666666667</v>
      </c>
      <c r="L218">
        <f t="shared" si="24"/>
        <v>3.9885662125180406</v>
      </c>
      <c r="M218">
        <v>45.76</v>
      </c>
      <c r="N218" s="4">
        <v>0.0406424</v>
      </c>
      <c r="O218">
        <f t="shared" si="25"/>
        <v>8.716272317565648</v>
      </c>
      <c r="P218">
        <f t="shared" si="26"/>
        <v>0.1621049034356432</v>
      </c>
      <c r="Y218" s="2"/>
      <c r="Z218" s="2">
        <f t="shared" si="29"/>
        <v>2.2592911937984916</v>
      </c>
      <c r="AA218" s="1">
        <f t="shared" si="30"/>
        <v>7.041438693386685</v>
      </c>
      <c r="AB218">
        <f t="shared" si="27"/>
        <v>3.1166583186420005</v>
      </c>
    </row>
    <row r="219" spans="1:28" ht="12.75">
      <c r="A219">
        <v>1979</v>
      </c>
      <c r="B219">
        <v>11</v>
      </c>
      <c r="C219" t="s">
        <v>14</v>
      </c>
      <c r="D219">
        <v>634</v>
      </c>
      <c r="E219">
        <v>4.571</v>
      </c>
      <c r="F219">
        <v>4792</v>
      </c>
      <c r="G219">
        <v>0.004</v>
      </c>
      <c r="H219">
        <v>0.825</v>
      </c>
      <c r="I219">
        <v>0.85</v>
      </c>
      <c r="K219">
        <f t="shared" si="28"/>
        <v>4832.666666666667</v>
      </c>
      <c r="L219">
        <f t="shared" si="24"/>
        <v>4.380403677576329</v>
      </c>
      <c r="M219">
        <v>49.55</v>
      </c>
      <c r="N219" s="4">
        <v>0.0324382</v>
      </c>
      <c r="O219">
        <f t="shared" si="25"/>
        <v>8.840370691375032</v>
      </c>
      <c r="P219">
        <f t="shared" si="26"/>
        <v>0.14209241057395647</v>
      </c>
      <c r="Y219" s="2"/>
      <c r="Z219" s="2">
        <f t="shared" si="29"/>
        <v>2.4726599153327733</v>
      </c>
      <c r="AA219" s="1">
        <f t="shared" si="30"/>
        <v>7.760038596307285</v>
      </c>
      <c r="AB219">
        <f t="shared" si="27"/>
        <v>3.138336391587005</v>
      </c>
    </row>
    <row r="220" spans="1:28" ht="12.75">
      <c r="A220">
        <v>1980</v>
      </c>
      <c r="B220">
        <v>11</v>
      </c>
      <c r="C220" t="s">
        <v>14</v>
      </c>
      <c r="D220">
        <v>637</v>
      </c>
      <c r="E220">
        <v>5.785</v>
      </c>
      <c r="F220">
        <v>4754</v>
      </c>
      <c r="G220">
        <v>0.0051</v>
      </c>
      <c r="H220">
        <v>0.827</v>
      </c>
      <c r="I220">
        <v>0.88</v>
      </c>
      <c r="K220">
        <f t="shared" si="28"/>
        <v>4832.666666666667</v>
      </c>
      <c r="L220">
        <f t="shared" si="24"/>
        <v>5.6805801691934965</v>
      </c>
      <c r="M220">
        <v>54.04</v>
      </c>
      <c r="N220" s="4">
        <v>0.0232504</v>
      </c>
      <c r="O220">
        <f t="shared" si="25"/>
        <v>10.511806382667462</v>
      </c>
      <c r="P220">
        <f t="shared" si="26"/>
        <v>0.13207576116581649</v>
      </c>
      <c r="Y220" s="2"/>
      <c r="Z220" s="2">
        <f t="shared" si="29"/>
        <v>3.202144211986925</v>
      </c>
      <c r="AA220" s="1">
        <f t="shared" si="30"/>
        <v>10.077307242390411</v>
      </c>
      <c r="AB220">
        <f t="shared" si="27"/>
        <v>3.1470497814142666</v>
      </c>
    </row>
    <row r="221" spans="1:28" ht="12.75">
      <c r="A221">
        <v>1981</v>
      </c>
      <c r="B221">
        <v>11</v>
      </c>
      <c r="C221" t="s">
        <v>14</v>
      </c>
      <c r="D221">
        <v>623</v>
      </c>
      <c r="E221">
        <v>5.289</v>
      </c>
      <c r="F221">
        <v>4891</v>
      </c>
      <c r="G221">
        <v>0.0068</v>
      </c>
      <c r="H221">
        <v>0.781</v>
      </c>
      <c r="I221">
        <v>0.87</v>
      </c>
      <c r="K221">
        <f t="shared" si="28"/>
        <v>4832.666666666667</v>
      </c>
      <c r="L221">
        <f t="shared" si="24"/>
        <v>5.126947086904819</v>
      </c>
      <c r="M221">
        <v>59.12</v>
      </c>
      <c r="N221" s="4">
        <v>0.0258483</v>
      </c>
      <c r="O221">
        <f t="shared" si="25"/>
        <v>8.672102650380277</v>
      </c>
      <c r="P221">
        <f t="shared" si="26"/>
        <v>0.13252286638644184</v>
      </c>
      <c r="Y221" s="2"/>
      <c r="Z221" s="2">
        <f t="shared" si="29"/>
        <v>2.9836948774621255</v>
      </c>
      <c r="AA221" s="1">
        <f t="shared" si="30"/>
        <v>8.809743459518826</v>
      </c>
      <c r="AB221">
        <f t="shared" si="27"/>
        <v>2.9526288113656673</v>
      </c>
    </row>
    <row r="222" spans="1:28" ht="12.75">
      <c r="A222">
        <v>1982</v>
      </c>
      <c r="B222">
        <v>11</v>
      </c>
      <c r="C222" t="s">
        <v>14</v>
      </c>
      <c r="D222">
        <v>606</v>
      </c>
      <c r="E222">
        <v>5.46</v>
      </c>
      <c r="F222">
        <v>5035</v>
      </c>
      <c r="G222">
        <v>0.0094</v>
      </c>
      <c r="H222">
        <v>0.744</v>
      </c>
      <c r="I222">
        <v>0.85</v>
      </c>
      <c r="K222">
        <f t="shared" si="28"/>
        <v>4832.666666666667</v>
      </c>
      <c r="L222">
        <f t="shared" si="24"/>
        <v>5.178009740675601</v>
      </c>
      <c r="M222">
        <v>62.73</v>
      </c>
      <c r="N222" s="4">
        <v>0.0264932</v>
      </c>
      <c r="O222">
        <f t="shared" si="25"/>
        <v>8.254439248645944</v>
      </c>
      <c r="P222">
        <f t="shared" si="26"/>
        <v>0.13718204766166683</v>
      </c>
      <c r="Y222" s="2"/>
      <c r="Z222" s="2">
        <f t="shared" si="29"/>
        <v>3.0916943073142202</v>
      </c>
      <c r="AA222" s="1">
        <f t="shared" si="30"/>
        <v>8.672197898447143</v>
      </c>
      <c r="AB222">
        <f t="shared" si="27"/>
        <v>2.8049985012848024</v>
      </c>
    </row>
    <row r="223" spans="1:28" ht="12.75">
      <c r="A223">
        <v>1983</v>
      </c>
      <c r="B223">
        <v>11</v>
      </c>
      <c r="C223" t="s">
        <v>14</v>
      </c>
      <c r="D223">
        <v>551</v>
      </c>
      <c r="E223">
        <v>4.967</v>
      </c>
      <c r="F223">
        <v>4955</v>
      </c>
      <c r="G223">
        <v>0.0111</v>
      </c>
      <c r="H223">
        <v>0.713</v>
      </c>
      <c r="I223">
        <v>0.8</v>
      </c>
      <c r="K223">
        <f t="shared" si="28"/>
        <v>4832.666666666667</v>
      </c>
      <c r="L223">
        <f t="shared" si="24"/>
        <v>4.700544799852115</v>
      </c>
      <c r="M223">
        <v>65.21</v>
      </c>
      <c r="N223" s="4">
        <v>0.0286611</v>
      </c>
      <c r="O223">
        <f t="shared" si="25"/>
        <v>7.2083189692564265</v>
      </c>
      <c r="P223">
        <f t="shared" si="26"/>
        <v>0.13472278456304146</v>
      </c>
      <c r="Y223" s="2"/>
      <c r="Z223" s="2">
        <f t="shared" si="29"/>
        <v>2.867568554428502</v>
      </c>
      <c r="AA223" s="1">
        <f t="shared" si="30"/>
        <v>7.705176352730731</v>
      </c>
      <c r="AB223">
        <f t="shared" si="27"/>
        <v>2.6870068514425975</v>
      </c>
    </row>
    <row r="224" spans="1:28" ht="12.75">
      <c r="A224">
        <v>1984</v>
      </c>
      <c r="B224">
        <v>11</v>
      </c>
      <c r="C224" t="s">
        <v>14</v>
      </c>
      <c r="D224">
        <v>553</v>
      </c>
      <c r="E224">
        <v>4.893</v>
      </c>
      <c r="F224">
        <v>5037</v>
      </c>
      <c r="G224">
        <v>0.0202</v>
      </c>
      <c r="H224">
        <v>0.641</v>
      </c>
      <c r="I224">
        <v>0.76</v>
      </c>
      <c r="K224">
        <f t="shared" si="28"/>
        <v>4832.666666666667</v>
      </c>
      <c r="L224">
        <f t="shared" si="24"/>
        <v>4.644245129661988</v>
      </c>
      <c r="M224">
        <v>67.65</v>
      </c>
      <c r="N224" s="4">
        <v>0.0286601</v>
      </c>
      <c r="O224">
        <f t="shared" si="25"/>
        <v>6.865107360919421</v>
      </c>
      <c r="P224">
        <f t="shared" si="26"/>
        <v>0.13310452984062557</v>
      </c>
      <c r="Y224" s="2"/>
      <c r="Z224" s="2">
        <f t="shared" si="29"/>
        <v>2.9782071854959002</v>
      </c>
      <c r="AA224" s="1">
        <f t="shared" si="30"/>
        <v>7.242280835743016</v>
      </c>
      <c r="AB224">
        <f t="shared" si="27"/>
        <v>2.431758566366197</v>
      </c>
    </row>
    <row r="225" spans="1:28" ht="12.75">
      <c r="A225">
        <v>1985</v>
      </c>
      <c r="B225">
        <v>11</v>
      </c>
      <c r="C225" t="s">
        <v>14</v>
      </c>
      <c r="D225">
        <v>557</v>
      </c>
      <c r="E225">
        <v>5.081</v>
      </c>
      <c r="F225">
        <v>5025</v>
      </c>
      <c r="G225">
        <v>0.017</v>
      </c>
      <c r="H225">
        <v>0.662</v>
      </c>
      <c r="I225">
        <v>0.73</v>
      </c>
      <c r="K225">
        <f t="shared" si="28"/>
        <v>4832.666666666667</v>
      </c>
      <c r="L225">
        <f t="shared" si="24"/>
        <v>4.670685336631523</v>
      </c>
      <c r="M225">
        <v>69.71</v>
      </c>
      <c r="N225" s="4">
        <v>0.0281698</v>
      </c>
      <c r="O225">
        <f t="shared" si="25"/>
        <v>6.7001654520607135</v>
      </c>
      <c r="P225">
        <f t="shared" si="26"/>
        <v>0.1315722717958427</v>
      </c>
      <c r="Y225" s="2"/>
      <c r="Z225" s="2">
        <f t="shared" si="29"/>
        <v>2.951880368700167</v>
      </c>
      <c r="AA225" s="1">
        <f t="shared" si="30"/>
        <v>7.390306783818232</v>
      </c>
      <c r="AB225">
        <f t="shared" si="27"/>
        <v>2.503592917307989</v>
      </c>
    </row>
    <row r="226" spans="1:28" ht="12.75">
      <c r="A226">
        <v>1986</v>
      </c>
      <c r="B226">
        <v>11</v>
      </c>
      <c r="C226" t="s">
        <v>14</v>
      </c>
      <c r="D226">
        <v>595</v>
      </c>
      <c r="E226">
        <v>6.073</v>
      </c>
      <c r="F226">
        <v>4941</v>
      </c>
      <c r="G226">
        <v>0.0125</v>
      </c>
      <c r="H226">
        <v>0.718</v>
      </c>
      <c r="I226">
        <v>0.68</v>
      </c>
      <c r="K226">
        <f t="shared" si="28"/>
        <v>4832.666666666667</v>
      </c>
      <c r="L226">
        <f t="shared" si="24"/>
        <v>5.522759922768799</v>
      </c>
      <c r="M226">
        <v>71.25</v>
      </c>
      <c r="N226" s="4">
        <v>0.0231499</v>
      </c>
      <c r="O226">
        <f t="shared" si="25"/>
        <v>7.7512419968684885</v>
      </c>
      <c r="P226">
        <f t="shared" si="26"/>
        <v>0.12785133993610542</v>
      </c>
      <c r="Y226" s="2"/>
      <c r="Z226" s="2">
        <f t="shared" si="29"/>
        <v>3.3575046880442287</v>
      </c>
      <c r="AA226" s="1">
        <f t="shared" si="30"/>
        <v>9.084388555927283</v>
      </c>
      <c r="AB226">
        <f t="shared" si="27"/>
        <v>2.705696462100551</v>
      </c>
    </row>
    <row r="227" spans="1:28" ht="12.75">
      <c r="A227">
        <v>1987</v>
      </c>
      <c r="B227">
        <v>11</v>
      </c>
      <c r="C227" t="s">
        <v>14</v>
      </c>
      <c r="D227">
        <v>709</v>
      </c>
      <c r="E227">
        <v>6.752</v>
      </c>
      <c r="F227">
        <v>5129</v>
      </c>
      <c r="G227">
        <v>0.0112</v>
      </c>
      <c r="H227">
        <v>0.738</v>
      </c>
      <c r="K227">
        <f t="shared" si="28"/>
        <v>4832.666666666667</v>
      </c>
      <c r="L227">
        <f t="shared" si="24"/>
        <v>5.863378242192942</v>
      </c>
      <c r="M227">
        <v>73.2</v>
      </c>
      <c r="N227" s="4">
        <v>0.0230763</v>
      </c>
      <c r="O227">
        <f t="shared" si="25"/>
        <v>8.010079565837353</v>
      </c>
      <c r="P227">
        <f t="shared" si="26"/>
        <v>0.135305075330317</v>
      </c>
      <c r="Y227" s="2"/>
      <c r="Z227" s="2">
        <f t="shared" si="29"/>
        <v>3.5155054399339605</v>
      </c>
      <c r="AA227" s="1">
        <f t="shared" si="30"/>
        <v>9.779306275705084</v>
      </c>
      <c r="AB227">
        <f t="shared" si="27"/>
        <v>2.7817639434199797</v>
      </c>
    </row>
    <row r="228" spans="1:28" ht="12.75">
      <c r="A228">
        <v>1988</v>
      </c>
      <c r="B228">
        <v>11</v>
      </c>
      <c r="C228" t="s">
        <v>14</v>
      </c>
      <c r="D228">
        <v>700</v>
      </c>
      <c r="E228">
        <v>6.585</v>
      </c>
      <c r="F228">
        <v>5016</v>
      </c>
      <c r="G228">
        <v>0.017</v>
      </c>
      <c r="H228">
        <v>0.687</v>
      </c>
      <c r="I228">
        <v>0.65</v>
      </c>
      <c r="K228">
        <f t="shared" si="28"/>
        <v>4832.666666666667</v>
      </c>
      <c r="L228">
        <f t="shared" si="24"/>
        <v>5.774113028188264</v>
      </c>
      <c r="M228">
        <v>75.69</v>
      </c>
      <c r="N228" s="4">
        <v>0.019539</v>
      </c>
      <c r="O228">
        <f t="shared" si="25"/>
        <v>7.628633938681812</v>
      </c>
      <c r="P228">
        <f t="shared" si="26"/>
        <v>0.11282039445777049</v>
      </c>
      <c r="Y228" s="2"/>
      <c r="Z228" s="2">
        <f t="shared" si="29"/>
        <v>3.5865564763085698</v>
      </c>
      <c r="AA228" s="1">
        <f t="shared" si="30"/>
        <v>9.29593092497701</v>
      </c>
      <c r="AB228">
        <f t="shared" si="27"/>
        <v>2.5918819308666685</v>
      </c>
    </row>
    <row r="229" spans="1:28" ht="12.75">
      <c r="A229">
        <v>1989</v>
      </c>
      <c r="B229">
        <v>11</v>
      </c>
      <c r="C229" t="s">
        <v>14</v>
      </c>
      <c r="D229">
        <v>738</v>
      </c>
      <c r="E229">
        <v>6.435</v>
      </c>
      <c r="F229">
        <v>5002</v>
      </c>
      <c r="G229">
        <v>0.0118</v>
      </c>
      <c r="H229">
        <v>0.728</v>
      </c>
      <c r="I229">
        <v>0.655</v>
      </c>
      <c r="K229">
        <f t="shared" si="28"/>
        <v>4832.666666666667</v>
      </c>
      <c r="L229">
        <f t="shared" si="24"/>
        <v>5.6750543788727486</v>
      </c>
      <c r="M229">
        <v>78.56</v>
      </c>
      <c r="N229" s="4">
        <v>0.0236218</v>
      </c>
      <c r="O229">
        <f t="shared" si="25"/>
        <v>7.2238472236160245</v>
      </c>
      <c r="P229">
        <f t="shared" si="26"/>
        <v>0.1340549995268563</v>
      </c>
      <c r="Y229" s="2"/>
      <c r="Z229" s="2">
        <f t="shared" si="29"/>
        <v>3.426259009059648</v>
      </c>
      <c r="AA229" s="1">
        <f t="shared" si="30"/>
        <v>9.39982707612111</v>
      </c>
      <c r="AB229">
        <f t="shared" si="27"/>
        <v>2.743466577181196</v>
      </c>
    </row>
    <row r="230" spans="1:28" ht="12.75">
      <c r="A230">
        <v>1990</v>
      </c>
      <c r="B230">
        <v>11</v>
      </c>
      <c r="C230" t="s">
        <v>14</v>
      </c>
      <c r="D230">
        <v>747</v>
      </c>
      <c r="E230">
        <v>7.426</v>
      </c>
      <c r="F230">
        <v>4970</v>
      </c>
      <c r="G230">
        <v>0.009</v>
      </c>
      <c r="H230">
        <v>0.78</v>
      </c>
      <c r="I230">
        <v>0.692</v>
      </c>
      <c r="K230">
        <f t="shared" si="28"/>
        <v>4832.666666666667</v>
      </c>
      <c r="L230">
        <f t="shared" si="24"/>
        <v>6.728344893209367</v>
      </c>
      <c r="M230">
        <v>81.59</v>
      </c>
      <c r="N230" s="4">
        <v>0.018391</v>
      </c>
      <c r="O230">
        <f t="shared" si="25"/>
        <v>8.24653130678927</v>
      </c>
      <c r="P230">
        <f t="shared" si="26"/>
        <v>0.12374099093101347</v>
      </c>
      <c r="Y230" s="2"/>
      <c r="Z230" s="2">
        <f t="shared" si="29"/>
        <v>3.9183646392322276</v>
      </c>
      <c r="AA230" s="1">
        <f t="shared" si="30"/>
        <v>11.55344873948407</v>
      </c>
      <c r="AB230">
        <f t="shared" si="27"/>
        <v>2.9485384345822077</v>
      </c>
    </row>
    <row r="231" spans="1:28" ht="12.75">
      <c r="A231">
        <v>1991</v>
      </c>
      <c r="B231">
        <v>11</v>
      </c>
      <c r="C231" t="s">
        <v>14</v>
      </c>
      <c r="D231">
        <v>694</v>
      </c>
      <c r="E231">
        <v>7.33</v>
      </c>
      <c r="F231">
        <v>4932</v>
      </c>
      <c r="G231">
        <v>0.012</v>
      </c>
      <c r="H231">
        <v>0.746</v>
      </c>
      <c r="I231">
        <v>0.699</v>
      </c>
      <c r="K231">
        <f t="shared" si="28"/>
        <v>4832.666666666667</v>
      </c>
      <c r="L231">
        <f t="shared" si="24"/>
        <v>6.72333311217344</v>
      </c>
      <c r="M231">
        <v>84.44</v>
      </c>
      <c r="N231" s="4">
        <v>0.0170938</v>
      </c>
      <c r="O231">
        <f t="shared" si="25"/>
        <v>7.962260909726954</v>
      </c>
      <c r="P231">
        <f t="shared" si="26"/>
        <v>0.11492731155287034</v>
      </c>
      <c r="Y231" s="2"/>
      <c r="Z231" s="2">
        <f t="shared" si="29"/>
        <v>4.008817193950568</v>
      </c>
      <c r="AA231" s="1">
        <f t="shared" si="30"/>
        <v>11.275946482533747</v>
      </c>
      <c r="AB231">
        <f t="shared" si="27"/>
        <v>2.8127863998262397</v>
      </c>
    </row>
    <row r="232" spans="1:28" ht="12.75">
      <c r="A232">
        <v>1992</v>
      </c>
      <c r="B232">
        <v>11</v>
      </c>
      <c r="C232" t="s">
        <v>14</v>
      </c>
      <c r="D232">
        <v>488</v>
      </c>
      <c r="E232">
        <v>9.419</v>
      </c>
      <c r="F232">
        <v>5559</v>
      </c>
      <c r="G232">
        <v>0.014</v>
      </c>
      <c r="H232">
        <v>0.74</v>
      </c>
      <c r="I232">
        <v>0.536</v>
      </c>
      <c r="K232">
        <f t="shared" si="28"/>
        <v>4832.666666666667</v>
      </c>
      <c r="L232">
        <f t="shared" si="24"/>
        <v>7.454633519859043</v>
      </c>
      <c r="M232">
        <v>86.39</v>
      </c>
      <c r="N232" s="4">
        <v>0.0160524</v>
      </c>
      <c r="O232">
        <f t="shared" si="25"/>
        <v>8.629046787659501</v>
      </c>
      <c r="P232">
        <f t="shared" si="26"/>
        <v>0.11966475911418531</v>
      </c>
      <c r="Y232" s="2"/>
      <c r="Z232" s="2">
        <f t="shared" si="29"/>
        <v>4.463382445384825</v>
      </c>
      <c r="AA232" s="1">
        <f t="shared" si="30"/>
        <v>12.450548792400145</v>
      </c>
      <c r="AB232">
        <f t="shared" si="27"/>
        <v>2.789487332700812</v>
      </c>
    </row>
    <row r="233" spans="1:30" ht="12.75">
      <c r="A233">
        <v>1993</v>
      </c>
      <c r="B233">
        <v>11</v>
      </c>
      <c r="C233" t="s">
        <v>14</v>
      </c>
      <c r="D233">
        <v>446</v>
      </c>
      <c r="E233">
        <v>8.428</v>
      </c>
      <c r="F233">
        <v>5908</v>
      </c>
      <c r="G233">
        <v>0.088</v>
      </c>
      <c r="H233">
        <v>0.513</v>
      </c>
      <c r="I233">
        <v>0.354</v>
      </c>
      <c r="K233">
        <f t="shared" si="28"/>
        <v>4832.666666666667</v>
      </c>
      <c r="L233">
        <f t="shared" si="24"/>
        <v>6.83078351150005</v>
      </c>
      <c r="M233">
        <v>88.38</v>
      </c>
      <c r="N233" s="4">
        <v>0.0158576</v>
      </c>
      <c r="O233">
        <f t="shared" si="25"/>
        <v>7.7288792843404055</v>
      </c>
      <c r="P233">
        <f t="shared" si="26"/>
        <v>0.10831983261196318</v>
      </c>
      <c r="Q233" s="1">
        <f>100*((O220/O213)^(1/7)-1)</f>
        <v>1.8375671906947888</v>
      </c>
      <c r="R233" s="1">
        <f>100*((O233/O220)^(1/13)-1)</f>
        <v>-2.3378929086782185</v>
      </c>
      <c r="S233" s="1"/>
      <c r="T233" s="1">
        <f>100*((P220/P213)^(1/7)-1)</f>
        <v>-5.327280284432845</v>
      </c>
      <c r="U233" s="1">
        <f>100*((P233/P220)^(1/13)-1)</f>
        <v>-1.5137144184125595</v>
      </c>
      <c r="V233">
        <v>1</v>
      </c>
      <c r="Y233" s="2"/>
      <c r="Z233" s="2">
        <f t="shared" si="29"/>
        <v>4.786765295047739</v>
      </c>
      <c r="AA233" s="1">
        <f t="shared" si="30"/>
        <v>9.747627156329074</v>
      </c>
      <c r="AB233">
        <f t="shared" si="27"/>
        <v>2.036370399529242</v>
      </c>
      <c r="AD233" s="1">
        <f>100*((AB233/AB213)^(1/20)-1)</f>
        <v>-2.376525802119389</v>
      </c>
    </row>
    <row r="234" spans="1:28" ht="12.75">
      <c r="A234">
        <v>1973</v>
      </c>
      <c r="B234">
        <v>12</v>
      </c>
      <c r="C234" t="s">
        <v>15</v>
      </c>
      <c r="D234">
        <v>443</v>
      </c>
      <c r="E234">
        <v>3.86</v>
      </c>
      <c r="F234">
        <v>6973</v>
      </c>
      <c r="G234">
        <v>0.007</v>
      </c>
      <c r="H234">
        <v>0.71</v>
      </c>
      <c r="I234">
        <v>0.68</v>
      </c>
      <c r="K234">
        <f>AVERAGE(F234:F254)</f>
        <v>7196.047619047619</v>
      </c>
      <c r="L234">
        <f t="shared" si="24"/>
        <v>3.8338472040033755</v>
      </c>
      <c r="M234">
        <v>31.85</v>
      </c>
      <c r="N234" s="4">
        <v>0.0657383</v>
      </c>
      <c r="O234">
        <f t="shared" si="25"/>
        <v>12.037196872852041</v>
      </c>
      <c r="P234">
        <f t="shared" si="26"/>
        <v>0.2520305976509351</v>
      </c>
      <c r="Y234" s="2"/>
      <c r="Z234" s="2">
        <f t="shared" si="29"/>
        <v>2.3437080050658228</v>
      </c>
      <c r="AA234" s="1">
        <f t="shared" si="30"/>
        <v>6.271423040700711</v>
      </c>
      <c r="AB234">
        <f t="shared" si="27"/>
        <v>2.6758551095722263</v>
      </c>
    </row>
    <row r="235" spans="1:28" ht="12.75">
      <c r="A235">
        <v>1974</v>
      </c>
      <c r="B235">
        <v>12</v>
      </c>
      <c r="C235" t="s">
        <v>15</v>
      </c>
      <c r="D235">
        <v>442</v>
      </c>
      <c r="E235">
        <v>4.38</v>
      </c>
      <c r="F235">
        <v>7070</v>
      </c>
      <c r="G235">
        <v>0.012</v>
      </c>
      <c r="H235">
        <v>0.66</v>
      </c>
      <c r="K235">
        <f>K234</f>
        <v>7196.047619047619</v>
      </c>
      <c r="L235">
        <f t="shared" si="24"/>
        <v>4.215637944643062</v>
      </c>
      <c r="M235">
        <v>34.73</v>
      </c>
      <c r="N235" s="4">
        <v>0.0543774</v>
      </c>
      <c r="O235">
        <f t="shared" si="25"/>
        <v>12.138318297273429</v>
      </c>
      <c r="P235">
        <f t="shared" si="26"/>
        <v>0.22923543077103362</v>
      </c>
      <c r="Y235" s="2"/>
      <c r="Z235" s="2">
        <f t="shared" si="29"/>
        <v>2.6679857631116346</v>
      </c>
      <c r="AA235" s="1">
        <f t="shared" si="30"/>
        <v>6.661056264253669</v>
      </c>
      <c r="AB235">
        <f t="shared" si="27"/>
        <v>2.496661097803225</v>
      </c>
    </row>
    <row r="236" spans="1:28" ht="12.75">
      <c r="A236">
        <v>1975</v>
      </c>
      <c r="B236">
        <v>12</v>
      </c>
      <c r="C236" t="s">
        <v>15</v>
      </c>
      <c r="D236">
        <v>434</v>
      </c>
      <c r="E236">
        <v>4.33</v>
      </c>
      <c r="F236">
        <v>6979</v>
      </c>
      <c r="G236">
        <v>0.006</v>
      </c>
      <c r="H236">
        <v>0.74</v>
      </c>
      <c r="I236">
        <v>0.57</v>
      </c>
      <c r="K236">
        <f t="shared" si="28"/>
        <v>7196.047619047619</v>
      </c>
      <c r="L236">
        <f t="shared" si="24"/>
        <v>4.289442312838429</v>
      </c>
      <c r="M236">
        <v>38</v>
      </c>
      <c r="N236" s="4">
        <v>0.0546387</v>
      </c>
      <c r="O236">
        <f t="shared" si="25"/>
        <v>11.28800608641692</v>
      </c>
      <c r="P236">
        <f t="shared" si="26"/>
        <v>0.23436955169848508</v>
      </c>
      <c r="Y236" s="2"/>
      <c r="Z236" s="2">
        <f t="shared" si="29"/>
        <v>2.5682579121576934</v>
      </c>
      <c r="AA236" s="1">
        <f t="shared" si="30"/>
        <v>7.164122913072514</v>
      </c>
      <c r="AB236">
        <f t="shared" si="27"/>
        <v>2.78948733270081</v>
      </c>
    </row>
    <row r="237" spans="1:28" ht="12.75">
      <c r="A237">
        <v>1976</v>
      </c>
      <c r="B237">
        <v>12</v>
      </c>
      <c r="C237" t="s">
        <v>15</v>
      </c>
      <c r="D237">
        <v>451</v>
      </c>
      <c r="E237">
        <v>4.44</v>
      </c>
      <c r="F237">
        <v>7043</v>
      </c>
      <c r="G237">
        <v>0.0051</v>
      </c>
      <c r="H237">
        <v>0.76</v>
      </c>
      <c r="I237">
        <v>0.54</v>
      </c>
      <c r="K237">
        <f t="shared" si="28"/>
        <v>7196.047619047619</v>
      </c>
      <c r="L237">
        <f t="shared" si="24"/>
        <v>4.35473405667387</v>
      </c>
      <c r="M237">
        <v>40.2</v>
      </c>
      <c r="N237" s="4">
        <v>0.0524141</v>
      </c>
      <c r="O237">
        <f t="shared" si="25"/>
        <v>10.832671782770818</v>
      </c>
      <c r="P237">
        <f t="shared" si="26"/>
        <v>0.22824946631990986</v>
      </c>
      <c r="Y237" s="2"/>
      <c r="Z237" s="2">
        <f t="shared" si="29"/>
        <v>2.5714544817045426</v>
      </c>
      <c r="AA237" s="1">
        <f t="shared" si="30"/>
        <v>7.374701298148102</v>
      </c>
      <c r="AB237">
        <f t="shared" si="27"/>
        <v>2.867910496031657</v>
      </c>
    </row>
    <row r="238" spans="1:28" ht="12.75">
      <c r="A238">
        <v>1977</v>
      </c>
      <c r="B238">
        <v>12</v>
      </c>
      <c r="C238" t="s">
        <v>15</v>
      </c>
      <c r="D238">
        <v>418</v>
      </c>
      <c r="E238">
        <v>4.645</v>
      </c>
      <c r="F238">
        <v>7245</v>
      </c>
      <c r="G238">
        <v>0.0035</v>
      </c>
      <c r="H238">
        <v>0.808</v>
      </c>
      <c r="K238">
        <f t="shared" si="28"/>
        <v>7196.047619047619</v>
      </c>
      <c r="L238">
        <f t="shared" si="24"/>
        <v>4.577201371955742</v>
      </c>
      <c r="M238">
        <v>42.75</v>
      </c>
      <c r="N238" s="4">
        <v>0.053033</v>
      </c>
      <c r="O238">
        <f t="shared" si="25"/>
        <v>10.70690379404852</v>
      </c>
      <c r="P238">
        <f t="shared" si="26"/>
        <v>0.24274272035892885</v>
      </c>
      <c r="Y238" s="2"/>
      <c r="Z238" s="2">
        <f t="shared" si="29"/>
        <v>2.6143744041618278</v>
      </c>
      <c r="AA238" s="1">
        <f t="shared" si="30"/>
        <v>8.0136847905495</v>
      </c>
      <c r="AB238">
        <f t="shared" si="27"/>
        <v>3.0652399204155683</v>
      </c>
    </row>
    <row r="239" spans="1:28" ht="12.75">
      <c r="A239">
        <v>1978</v>
      </c>
      <c r="B239">
        <v>12</v>
      </c>
      <c r="C239" t="s">
        <v>15</v>
      </c>
      <c r="D239">
        <v>440</v>
      </c>
      <c r="E239">
        <v>4.87</v>
      </c>
      <c r="F239">
        <v>7188</v>
      </c>
      <c r="G239">
        <v>0.0105</v>
      </c>
      <c r="H239">
        <v>0.69</v>
      </c>
      <c r="I239">
        <v>0.73</v>
      </c>
      <c r="K239">
        <f t="shared" si="28"/>
        <v>7196.047619047619</v>
      </c>
      <c r="L239">
        <f t="shared" si="24"/>
        <v>4.81486570932459</v>
      </c>
      <c r="M239">
        <v>45.76</v>
      </c>
      <c r="N239" s="4">
        <v>0.0406424</v>
      </c>
      <c r="O239">
        <f t="shared" si="25"/>
        <v>10.521996742405136</v>
      </c>
      <c r="P239">
        <f t="shared" si="26"/>
        <v>0.19568769810465375</v>
      </c>
      <c r="Y239" s="2"/>
      <c r="Z239" s="2">
        <f t="shared" si="29"/>
        <v>2.984513047010943</v>
      </c>
      <c r="AA239" s="1">
        <f t="shared" si="30"/>
        <v>7.767743492375756</v>
      </c>
      <c r="AB239">
        <f t="shared" si="27"/>
        <v>2.6026837108838663</v>
      </c>
    </row>
    <row r="240" spans="1:28" ht="12.75">
      <c r="A240">
        <v>1979</v>
      </c>
      <c r="B240">
        <v>12</v>
      </c>
      <c r="C240" t="s">
        <v>15</v>
      </c>
      <c r="D240">
        <v>453</v>
      </c>
      <c r="E240">
        <v>5.399</v>
      </c>
      <c r="F240">
        <v>7067</v>
      </c>
      <c r="G240">
        <v>0.0117</v>
      </c>
      <c r="H240">
        <v>0.691</v>
      </c>
      <c r="I240">
        <v>0.72</v>
      </c>
      <c r="K240">
        <f t="shared" si="28"/>
        <v>7196.047619047619</v>
      </c>
      <c r="L240">
        <f t="shared" si="24"/>
        <v>5.412997611955134</v>
      </c>
      <c r="M240">
        <v>49.55</v>
      </c>
      <c r="N240" s="4">
        <v>0.0324382</v>
      </c>
      <c r="O240">
        <f t="shared" si="25"/>
        <v>10.92431405036354</v>
      </c>
      <c r="P240">
        <f t="shared" si="26"/>
        <v>0.17558789913612305</v>
      </c>
      <c r="Y240" s="2"/>
      <c r="Z240" s="2">
        <f t="shared" si="29"/>
        <v>3.352942521339013</v>
      </c>
      <c r="AA240" s="1">
        <f t="shared" si="30"/>
        <v>8.738754977323822</v>
      </c>
      <c r="AB240">
        <f t="shared" si="27"/>
        <v>2.6062942987265885</v>
      </c>
    </row>
    <row r="241" spans="1:28" ht="12.75">
      <c r="A241">
        <v>1980</v>
      </c>
      <c r="B241">
        <v>12</v>
      </c>
      <c r="C241" t="s">
        <v>15</v>
      </c>
      <c r="D241">
        <v>447</v>
      </c>
      <c r="E241">
        <v>6.967</v>
      </c>
      <c r="F241">
        <v>7149</v>
      </c>
      <c r="G241">
        <v>0.0412</v>
      </c>
      <c r="H241">
        <v>0.578</v>
      </c>
      <c r="I241">
        <v>0.71</v>
      </c>
      <c r="K241">
        <f t="shared" si="28"/>
        <v>7196.047619047619</v>
      </c>
      <c r="L241">
        <f t="shared" si="24"/>
        <v>6.987109742997153</v>
      </c>
      <c r="M241">
        <v>54.04</v>
      </c>
      <c r="N241" s="4">
        <v>0.0232504</v>
      </c>
      <c r="O241">
        <f t="shared" si="25"/>
        <v>12.929514698366308</v>
      </c>
      <c r="P241">
        <f t="shared" si="26"/>
        <v>0.16245309636858102</v>
      </c>
      <c r="Y241" s="2"/>
      <c r="Z241" s="2">
        <f t="shared" si="29"/>
        <v>4.6806075310156965</v>
      </c>
      <c r="AA241" s="1">
        <f t="shared" si="30"/>
        <v>10.430206386069676</v>
      </c>
      <c r="AB241">
        <f t="shared" si="27"/>
        <v>2.2283873016386635</v>
      </c>
    </row>
    <row r="242" spans="1:28" ht="12.75">
      <c r="A242">
        <v>1981</v>
      </c>
      <c r="B242">
        <v>12</v>
      </c>
      <c r="C242" t="s">
        <v>15</v>
      </c>
      <c r="D242">
        <v>430</v>
      </c>
      <c r="E242">
        <v>6.651</v>
      </c>
      <c r="F242">
        <v>7313</v>
      </c>
      <c r="G242">
        <v>0.0151</v>
      </c>
      <c r="H242">
        <v>0.683</v>
      </c>
      <c r="I242">
        <v>0.6</v>
      </c>
      <c r="K242">
        <f t="shared" si="28"/>
        <v>7196.047619047619</v>
      </c>
      <c r="L242">
        <f t="shared" si="24"/>
        <v>6.506870579990122</v>
      </c>
      <c r="M242">
        <v>59.12</v>
      </c>
      <c r="N242" s="4">
        <v>0.0258483</v>
      </c>
      <c r="O242">
        <f t="shared" si="25"/>
        <v>11.006208694164618</v>
      </c>
      <c r="P242">
        <f t="shared" si="26"/>
        <v>0.16819154281275867</v>
      </c>
      <c r="Y242" s="2"/>
      <c r="Z242" s="2">
        <f t="shared" si="29"/>
        <v>4.052926069880971</v>
      </c>
      <c r="AA242" s="1">
        <f t="shared" si="30"/>
        <v>10.446616596187868</v>
      </c>
      <c r="AB242">
        <f t="shared" si="27"/>
        <v>2.577549260970031</v>
      </c>
    </row>
    <row r="243" spans="1:28" ht="12.75">
      <c r="A243">
        <v>1982</v>
      </c>
      <c r="B243">
        <v>12</v>
      </c>
      <c r="C243" t="s">
        <v>15</v>
      </c>
      <c r="D243">
        <v>360</v>
      </c>
      <c r="E243">
        <v>7.042</v>
      </c>
      <c r="F243">
        <v>7364</v>
      </c>
      <c r="G243">
        <v>0.0126</v>
      </c>
      <c r="H243">
        <v>0.709</v>
      </c>
      <c r="I243">
        <v>0.69</v>
      </c>
      <c r="K243">
        <f t="shared" si="28"/>
        <v>7196.047619047619</v>
      </c>
      <c r="L243">
        <f t="shared" si="24"/>
        <v>6.839907229642199</v>
      </c>
      <c r="M243">
        <v>62.73</v>
      </c>
      <c r="N243" s="4">
        <v>0.0264932</v>
      </c>
      <c r="O243">
        <f t="shared" si="25"/>
        <v>10.903725856276422</v>
      </c>
      <c r="P243">
        <f t="shared" si="26"/>
        <v>0.1812110302163567</v>
      </c>
      <c r="Y243" s="2"/>
      <c r="Z243" s="2">
        <f t="shared" si="29"/>
        <v>4.184272348959312</v>
      </c>
      <c r="AA243" s="1">
        <f t="shared" si="30"/>
        <v>11.180995644737978</v>
      </c>
      <c r="AB243">
        <f t="shared" si="27"/>
        <v>2.6721481567801986</v>
      </c>
    </row>
    <row r="244" spans="1:28" ht="12.75">
      <c r="A244">
        <v>1983</v>
      </c>
      <c r="B244">
        <v>12</v>
      </c>
      <c r="C244" t="s">
        <v>15</v>
      </c>
      <c r="D244">
        <v>304</v>
      </c>
      <c r="E244">
        <v>6.628</v>
      </c>
      <c r="F244">
        <v>7128</v>
      </c>
      <c r="G244">
        <v>0.0072</v>
      </c>
      <c r="H244">
        <v>0.767</v>
      </c>
      <c r="I244">
        <v>0.58</v>
      </c>
      <c r="K244">
        <f t="shared" si="28"/>
        <v>7196.047619047619</v>
      </c>
      <c r="L244">
        <f t="shared" si="24"/>
        <v>6.542196981911622</v>
      </c>
      <c r="M244">
        <v>65.21</v>
      </c>
      <c r="N244" s="4">
        <v>0.0286611</v>
      </c>
      <c r="O244">
        <f t="shared" si="25"/>
        <v>10.032505722913085</v>
      </c>
      <c r="P244">
        <f t="shared" si="26"/>
        <v>0.18750656191826717</v>
      </c>
      <c r="Y244" s="2"/>
      <c r="Z244" s="2">
        <f t="shared" si="29"/>
        <v>3.8444446243499972</v>
      </c>
      <c r="AA244" s="1">
        <f t="shared" si="30"/>
        <v>11.133036246391516</v>
      </c>
      <c r="AB244">
        <f t="shared" si="27"/>
        <v>2.8958763447591194</v>
      </c>
    </row>
    <row r="245" spans="1:28" ht="12.75">
      <c r="A245">
        <v>1984</v>
      </c>
      <c r="B245">
        <v>12</v>
      </c>
      <c r="C245" t="s">
        <v>15</v>
      </c>
      <c r="D245">
        <v>344</v>
      </c>
      <c r="E245">
        <v>6.434</v>
      </c>
      <c r="F245">
        <v>7229</v>
      </c>
      <c r="G245">
        <v>0.005</v>
      </c>
      <c r="H245">
        <v>0.802</v>
      </c>
      <c r="I245">
        <v>0.58</v>
      </c>
      <c r="K245">
        <f t="shared" si="28"/>
        <v>7196.047619047619</v>
      </c>
      <c r="L245">
        <f t="shared" si="24"/>
        <v>6.199539269148304</v>
      </c>
      <c r="M245">
        <v>67.65</v>
      </c>
      <c r="N245" s="4">
        <v>0.0286601</v>
      </c>
      <c r="O245">
        <f t="shared" si="25"/>
        <v>9.164137870137921</v>
      </c>
      <c r="P245">
        <f t="shared" si="26"/>
        <v>0.1776794154077173</v>
      </c>
      <c r="Y245" s="2"/>
      <c r="Z245" s="2">
        <f t="shared" si="29"/>
        <v>3.5557675213029842</v>
      </c>
      <c r="AA245" s="1">
        <f t="shared" si="30"/>
        <v>10.808998878427216</v>
      </c>
      <c r="AB245">
        <f t="shared" si="27"/>
        <v>3.0398497128030293</v>
      </c>
    </row>
    <row r="246" spans="1:28" ht="12.75">
      <c r="A246">
        <v>1985</v>
      </c>
      <c r="B246">
        <v>12</v>
      </c>
      <c r="C246" t="s">
        <v>15</v>
      </c>
      <c r="D246">
        <v>355</v>
      </c>
      <c r="E246">
        <v>6.602</v>
      </c>
      <c r="F246">
        <v>7220</v>
      </c>
      <c r="G246">
        <v>0.008</v>
      </c>
      <c r="H246">
        <v>0.757</v>
      </c>
      <c r="I246">
        <v>0.58</v>
      </c>
      <c r="K246">
        <f t="shared" si="28"/>
        <v>7196.047619047619</v>
      </c>
      <c r="L246">
        <f t="shared" si="24"/>
        <v>6.651355593540725</v>
      </c>
      <c r="M246">
        <v>69.71</v>
      </c>
      <c r="N246" s="4">
        <v>0.0281698</v>
      </c>
      <c r="O246">
        <f t="shared" si="25"/>
        <v>9.541465490662352</v>
      </c>
      <c r="P246">
        <f t="shared" si="26"/>
        <v>0.1873673567989235</v>
      </c>
      <c r="Y246" s="2"/>
      <c r="Z246" s="2">
        <f t="shared" si="29"/>
        <v>3.935776786607726</v>
      </c>
      <c r="AA246" s="1">
        <f t="shared" si="30"/>
        <v>11.24060982885585</v>
      </c>
      <c r="AB246">
        <f t="shared" si="27"/>
        <v>2.856007959370128</v>
      </c>
    </row>
    <row r="247" spans="1:28" ht="12.75">
      <c r="A247">
        <v>1986</v>
      </c>
      <c r="B247">
        <v>12</v>
      </c>
      <c r="C247" t="s">
        <v>15</v>
      </c>
      <c r="D247">
        <v>419</v>
      </c>
      <c r="E247">
        <v>7.215</v>
      </c>
      <c r="F247">
        <v>7297</v>
      </c>
      <c r="G247">
        <v>0.0215</v>
      </c>
      <c r="H247">
        <v>0.652</v>
      </c>
      <c r="I247">
        <v>0.58</v>
      </c>
      <c r="K247">
        <f t="shared" si="28"/>
        <v>7196.047619047619</v>
      </c>
      <c r="L247">
        <f t="shared" si="24"/>
        <v>7.03499456984784</v>
      </c>
      <c r="M247">
        <v>71.25</v>
      </c>
      <c r="N247" s="4">
        <v>0.0231499</v>
      </c>
      <c r="O247">
        <f t="shared" si="25"/>
        <v>9.873676589260127</v>
      </c>
      <c r="P247">
        <f t="shared" si="26"/>
        <v>0.16285942079252053</v>
      </c>
      <c r="Y247" s="2"/>
      <c r="Z247" s="2">
        <f t="shared" si="29"/>
        <v>4.477052729098045</v>
      </c>
      <c r="AA247" s="1">
        <f t="shared" si="30"/>
        <v>11.054403776870219</v>
      </c>
      <c r="AB247">
        <f t="shared" si="27"/>
        <v>2.469125213787075</v>
      </c>
    </row>
    <row r="248" spans="1:28" ht="12.75">
      <c r="A248">
        <v>1987</v>
      </c>
      <c r="B248">
        <v>12</v>
      </c>
      <c r="C248" t="s">
        <v>15</v>
      </c>
      <c r="D248">
        <v>465</v>
      </c>
      <c r="E248">
        <v>7.401</v>
      </c>
      <c r="F248">
        <v>7110</v>
      </c>
      <c r="G248">
        <v>0.0202</v>
      </c>
      <c r="H248">
        <v>0.663</v>
      </c>
      <c r="K248">
        <f t="shared" si="28"/>
        <v>7196.047619047619</v>
      </c>
      <c r="L248">
        <f t="shared" si="24"/>
        <v>7.2879386888107325</v>
      </c>
      <c r="M248">
        <v>73.2</v>
      </c>
      <c r="N248" s="4">
        <v>0.0230763</v>
      </c>
      <c r="O248">
        <f t="shared" si="25"/>
        <v>9.95620039455018</v>
      </c>
      <c r="P248">
        <f t="shared" si="26"/>
        <v>0.16817865956460312</v>
      </c>
      <c r="Y248" s="2"/>
      <c r="Z248" s="2">
        <f t="shared" si="29"/>
        <v>4.602797020248782</v>
      </c>
      <c r="AA248" s="1">
        <f t="shared" si="30"/>
        <v>11.539516102535728</v>
      </c>
      <c r="AB248">
        <f t="shared" si="27"/>
        <v>2.50706604088138</v>
      </c>
    </row>
    <row r="249" spans="1:28" ht="12.75">
      <c r="A249">
        <v>1988</v>
      </c>
      <c r="B249">
        <v>12</v>
      </c>
      <c r="C249" t="s">
        <v>15</v>
      </c>
      <c r="D249">
        <v>525</v>
      </c>
      <c r="E249">
        <v>7.477</v>
      </c>
      <c r="F249">
        <v>7299</v>
      </c>
      <c r="G249">
        <v>0.016</v>
      </c>
      <c r="H249">
        <v>0.692</v>
      </c>
      <c r="I249">
        <v>0.624</v>
      </c>
      <c r="K249">
        <f t="shared" si="28"/>
        <v>7196.047619047619</v>
      </c>
      <c r="L249">
        <f t="shared" si="24"/>
        <v>7.468425453738161</v>
      </c>
      <c r="M249">
        <v>75.69</v>
      </c>
      <c r="N249" s="4">
        <v>0.019539</v>
      </c>
      <c r="O249">
        <f t="shared" si="25"/>
        <v>9.867123072715234</v>
      </c>
      <c r="P249">
        <f t="shared" si="26"/>
        <v>0.14592556494058992</v>
      </c>
      <c r="Y249" s="2"/>
      <c r="Z249" s="2">
        <f t="shared" si="29"/>
        <v>4.622919099785542</v>
      </c>
      <c r="AA249" s="1">
        <f t="shared" si="30"/>
        <v>12.065402304061848</v>
      </c>
      <c r="AB249">
        <f t="shared" si="27"/>
        <v>2.609909895377915</v>
      </c>
    </row>
    <row r="250" spans="1:28" ht="12.75">
      <c r="A250">
        <v>1989</v>
      </c>
      <c r="B250">
        <v>12</v>
      </c>
      <c r="C250" t="s">
        <v>15</v>
      </c>
      <c r="D250">
        <v>560</v>
      </c>
      <c r="E250">
        <v>7.502</v>
      </c>
      <c r="F250">
        <v>7431</v>
      </c>
      <c r="G250">
        <v>0.0128</v>
      </c>
      <c r="H250">
        <v>0.714</v>
      </c>
      <c r="I250">
        <v>0.626</v>
      </c>
      <c r="K250">
        <f t="shared" si="28"/>
        <v>7196.047619047619</v>
      </c>
      <c r="L250">
        <f t="shared" si="24"/>
        <v>7.263987799077892</v>
      </c>
      <c r="M250">
        <v>78.56</v>
      </c>
      <c r="N250" s="4">
        <v>0.0236218</v>
      </c>
      <c r="O250">
        <f t="shared" si="25"/>
        <v>9.246420314508518</v>
      </c>
      <c r="P250">
        <f t="shared" si="26"/>
        <v>0.17158846699225813</v>
      </c>
      <c r="Y250" s="2"/>
      <c r="Z250" s="2">
        <f t="shared" si="29"/>
        <v>4.428327063666918</v>
      </c>
      <c r="AA250" s="1">
        <f t="shared" si="30"/>
        <v>11.915452040134427</v>
      </c>
      <c r="AB250">
        <f t="shared" si="27"/>
        <v>2.6907344170436507</v>
      </c>
    </row>
    <row r="251" spans="1:28" ht="12.75">
      <c r="A251">
        <v>1990</v>
      </c>
      <c r="B251">
        <v>12</v>
      </c>
      <c r="C251" t="s">
        <v>15</v>
      </c>
      <c r="D251">
        <v>572</v>
      </c>
      <c r="E251">
        <v>7.7</v>
      </c>
      <c r="F251">
        <v>7374</v>
      </c>
      <c r="G251">
        <v>0.051</v>
      </c>
      <c r="H251">
        <v>0.56</v>
      </c>
      <c r="I251">
        <v>0.388</v>
      </c>
      <c r="K251">
        <f t="shared" si="28"/>
        <v>7196.047619047619</v>
      </c>
      <c r="L251">
        <f t="shared" si="24"/>
        <v>7.371278706646365</v>
      </c>
      <c r="M251">
        <v>81.59</v>
      </c>
      <c r="N251" s="4">
        <v>0.018391</v>
      </c>
      <c r="O251">
        <f t="shared" si="25"/>
        <v>9.034536961204026</v>
      </c>
      <c r="P251">
        <f t="shared" si="26"/>
        <v>0.1355651866939333</v>
      </c>
      <c r="Y251" s="2"/>
      <c r="Z251" s="2">
        <f t="shared" si="29"/>
        <v>4.999954296129664</v>
      </c>
      <c r="AA251" s="1">
        <f t="shared" si="30"/>
        <v>10.867249289282094</v>
      </c>
      <c r="AB251">
        <f t="shared" si="27"/>
        <v>2.1734697250521178</v>
      </c>
    </row>
    <row r="252" spans="1:28" ht="12.75">
      <c r="A252">
        <v>1991</v>
      </c>
      <c r="B252">
        <v>12</v>
      </c>
      <c r="C252" t="s">
        <v>15</v>
      </c>
      <c r="D252">
        <v>511</v>
      </c>
      <c r="E252">
        <v>7.964</v>
      </c>
      <c r="F252">
        <v>7175</v>
      </c>
      <c r="G252">
        <v>0.062</v>
      </c>
      <c r="H252">
        <v>0.543</v>
      </c>
      <c r="I252">
        <v>0.359</v>
      </c>
      <c r="K252">
        <f t="shared" si="28"/>
        <v>7196.047619047619</v>
      </c>
      <c r="L252">
        <f t="shared" si="24"/>
        <v>7.705374423311687</v>
      </c>
      <c r="M252">
        <v>84.44</v>
      </c>
      <c r="N252" s="4">
        <v>0.0170938</v>
      </c>
      <c r="O252">
        <f t="shared" si="25"/>
        <v>9.12526577843639</v>
      </c>
      <c r="P252">
        <f t="shared" si="26"/>
        <v>0.1317141293172053</v>
      </c>
      <c r="Y252" s="2"/>
      <c r="Z252" s="2">
        <f t="shared" si="29"/>
        <v>5.288523753934868</v>
      </c>
      <c r="AA252" s="1">
        <f t="shared" si="30"/>
        <v>11.226723707017529</v>
      </c>
      <c r="AB252">
        <f t="shared" si="27"/>
        <v>2.1228464178995905</v>
      </c>
    </row>
    <row r="253" spans="1:28" ht="12.75">
      <c r="A253">
        <v>1992</v>
      </c>
      <c r="B253">
        <v>12</v>
      </c>
      <c r="C253" t="s">
        <v>15</v>
      </c>
      <c r="D253">
        <v>535</v>
      </c>
      <c r="E253">
        <v>8.224</v>
      </c>
      <c r="F253">
        <v>7215</v>
      </c>
      <c r="G253">
        <v>0.172</v>
      </c>
      <c r="H253">
        <v>0.431</v>
      </c>
      <c r="I253">
        <v>0.297</v>
      </c>
      <c r="K253">
        <f t="shared" si="28"/>
        <v>7196.047619047619</v>
      </c>
      <c r="L253">
        <f t="shared" si="24"/>
        <v>7.9056206913657485</v>
      </c>
      <c r="M253">
        <v>86.39</v>
      </c>
      <c r="N253" s="4">
        <v>0.0160524</v>
      </c>
      <c r="O253">
        <f t="shared" si="25"/>
        <v>9.151083101476733</v>
      </c>
      <c r="P253">
        <f t="shared" si="26"/>
        <v>0.12690418558607955</v>
      </c>
      <c r="Y253" s="2"/>
      <c r="Z253" s="2">
        <f t="shared" si="29"/>
        <v>5.863974122255317</v>
      </c>
      <c r="AA253" s="1">
        <f t="shared" si="30"/>
        <v>10.6581027154521</v>
      </c>
      <c r="AB253">
        <f t="shared" si="27"/>
        <v>1.81755623289704</v>
      </c>
    </row>
    <row r="254" spans="1:30" ht="12.75">
      <c r="A254">
        <v>1993</v>
      </c>
      <c r="B254">
        <v>12</v>
      </c>
      <c r="C254" t="s">
        <v>15</v>
      </c>
      <c r="D254">
        <v>524</v>
      </c>
      <c r="E254">
        <v>7.483</v>
      </c>
      <c r="F254">
        <v>7248</v>
      </c>
      <c r="G254">
        <v>0.076</v>
      </c>
      <c r="H254">
        <v>0.511</v>
      </c>
      <c r="I254">
        <v>0.338</v>
      </c>
      <c r="K254">
        <f t="shared" si="28"/>
        <v>7196.047619047619</v>
      </c>
      <c r="L254">
        <f t="shared" si="24"/>
        <v>7.1086746991400975</v>
      </c>
      <c r="M254">
        <v>88.38</v>
      </c>
      <c r="N254" s="4">
        <v>0.0158576</v>
      </c>
      <c r="O254">
        <f t="shared" si="25"/>
        <v>8.043306968929734</v>
      </c>
      <c r="P254">
        <f t="shared" si="26"/>
        <v>0.11272651990908401</v>
      </c>
      <c r="Q254" s="1">
        <f>100*((O241/O234)^(1/7)-1)</f>
        <v>1.0268226422904814</v>
      </c>
      <c r="R254" s="1">
        <f>100*((O254/O241)^(1/13)-1)</f>
        <v>-3.5854688227398346</v>
      </c>
      <c r="S254" s="1"/>
      <c r="T254" s="1">
        <f>100*((P241/P234)^(1/7)-1)</f>
        <v>-6.080984379192655</v>
      </c>
      <c r="U254" s="1">
        <f>100*((P254/P241)^(1/13)-1)</f>
        <v>-2.771818727406117</v>
      </c>
      <c r="V254">
        <v>1</v>
      </c>
      <c r="Y254" s="2"/>
      <c r="Z254" s="2">
        <f t="shared" si="29"/>
        <v>4.988411974926226</v>
      </c>
      <c r="AA254" s="1">
        <f t="shared" si="30"/>
        <v>10.130128833022427</v>
      </c>
      <c r="AB254">
        <f t="shared" si="27"/>
        <v>2.0307322017388594</v>
      </c>
      <c r="AD254" s="1">
        <f>100*((AB254/AB234)^(1/20)-1)</f>
        <v>-1.369893269554423</v>
      </c>
    </row>
    <row r="255" spans="1:28" ht="12.75">
      <c r="A255">
        <v>1973</v>
      </c>
      <c r="B255">
        <v>13</v>
      </c>
      <c r="C255" t="s">
        <v>16</v>
      </c>
      <c r="D255">
        <v>188</v>
      </c>
      <c r="E255">
        <v>4.65</v>
      </c>
      <c r="F255">
        <v>8137</v>
      </c>
      <c r="G255">
        <v>0.007</v>
      </c>
      <c r="H255">
        <v>0.72</v>
      </c>
      <c r="I255">
        <v>0.38</v>
      </c>
      <c r="K255">
        <f>AVERAGE(F255:F275)</f>
        <v>8378.190476190477</v>
      </c>
      <c r="L255">
        <f t="shared" si="24"/>
        <v>4.67483412288337</v>
      </c>
      <c r="M255">
        <v>31.85</v>
      </c>
      <c r="N255" s="4">
        <v>0.0657383</v>
      </c>
      <c r="O255">
        <f t="shared" si="25"/>
        <v>14.677658156619685</v>
      </c>
      <c r="P255">
        <f t="shared" si="26"/>
        <v>0.30731564802034383</v>
      </c>
      <c r="Y255" s="2"/>
      <c r="Z255" s="2">
        <f t="shared" si="29"/>
        <v>2.838079838700195</v>
      </c>
      <c r="AA255" s="1">
        <f t="shared" si="30"/>
        <v>7.700302781645352</v>
      </c>
      <c r="AB255">
        <f t="shared" si="27"/>
        <v>2.713208654895344</v>
      </c>
    </row>
    <row r="256" spans="1:28" ht="12.75">
      <c r="A256">
        <v>1974</v>
      </c>
      <c r="B256">
        <v>13</v>
      </c>
      <c r="C256" t="s">
        <v>16</v>
      </c>
      <c r="D256">
        <v>175</v>
      </c>
      <c r="E256">
        <v>5.44</v>
      </c>
      <c r="F256">
        <v>8191</v>
      </c>
      <c r="G256">
        <v>0.0069</v>
      </c>
      <c r="H256">
        <v>0.74</v>
      </c>
      <c r="K256">
        <f>K255</f>
        <v>8378.190476190477</v>
      </c>
      <c r="L256">
        <f t="shared" si="24"/>
        <v>5.520523471871284</v>
      </c>
      <c r="M256">
        <v>34.73</v>
      </c>
      <c r="N256" s="4">
        <v>0.0543774</v>
      </c>
      <c r="O256">
        <f t="shared" si="25"/>
        <v>15.895546996462091</v>
      </c>
      <c r="P256">
        <f t="shared" si="26"/>
        <v>0.30019171303933356</v>
      </c>
      <c r="Y256" s="2"/>
      <c r="Z256" s="2">
        <f t="shared" si="29"/>
        <v>3.3053546479574067</v>
      </c>
      <c r="AA256" s="1">
        <f t="shared" si="30"/>
        <v>9.22024492056094</v>
      </c>
      <c r="AB256">
        <f t="shared" si="27"/>
        <v>2.789487332700813</v>
      </c>
    </row>
    <row r="257" spans="1:28" ht="12.75">
      <c r="A257">
        <v>1975</v>
      </c>
      <c r="B257">
        <v>13</v>
      </c>
      <c r="C257" t="s">
        <v>16</v>
      </c>
      <c r="D257">
        <v>169</v>
      </c>
      <c r="E257">
        <v>5.47</v>
      </c>
      <c r="F257">
        <v>8108</v>
      </c>
      <c r="G257">
        <v>0.005</v>
      </c>
      <c r="H257">
        <v>0.78</v>
      </c>
      <c r="I257">
        <v>0.42</v>
      </c>
      <c r="K257">
        <f t="shared" si="28"/>
        <v>8378.190476190477</v>
      </c>
      <c r="L257">
        <f t="shared" si="24"/>
        <v>5.741523986380558</v>
      </c>
      <c r="M257">
        <v>38</v>
      </c>
      <c r="N257" s="4">
        <v>0.0546387</v>
      </c>
      <c r="O257">
        <f t="shared" si="25"/>
        <v>15.109273648369888</v>
      </c>
      <c r="P257">
        <f t="shared" si="26"/>
        <v>0.31370940663465136</v>
      </c>
      <c r="Y257" s="2"/>
      <c r="Z257" s="2">
        <f t="shared" si="29"/>
        <v>3.3436729122258475</v>
      </c>
      <c r="AA257" s="1">
        <f t="shared" si="30"/>
        <v>9.858948094369314</v>
      </c>
      <c r="AB257">
        <f t="shared" si="27"/>
        <v>2.9485384345822023</v>
      </c>
    </row>
    <row r="258" spans="1:28" ht="12.75">
      <c r="A258">
        <v>1976</v>
      </c>
      <c r="B258">
        <v>13</v>
      </c>
      <c r="C258" t="s">
        <v>16</v>
      </c>
      <c r="D258">
        <v>179</v>
      </c>
      <c r="E258">
        <v>5.65</v>
      </c>
      <c r="F258">
        <v>8181</v>
      </c>
      <c r="G258">
        <v>0.0006</v>
      </c>
      <c r="H258">
        <v>1.02</v>
      </c>
      <c r="I258">
        <v>0.54</v>
      </c>
      <c r="K258">
        <f t="shared" si="28"/>
        <v>8378.190476190477</v>
      </c>
      <c r="L258">
        <f t="shared" si="24"/>
        <v>6.022329101977668</v>
      </c>
      <c r="M258">
        <v>40.2</v>
      </c>
      <c r="N258" s="4">
        <v>0.0524141</v>
      </c>
      <c r="O258">
        <f t="shared" si="25"/>
        <v>14.980918164123553</v>
      </c>
      <c r="P258">
        <f t="shared" si="26"/>
        <v>0.3156549597839677</v>
      </c>
      <c r="Y258" s="2"/>
      <c r="Z258" s="2">
        <f t="shared" si="29"/>
        <v>2.9697089587962475</v>
      </c>
      <c r="AA258" s="1">
        <f t="shared" si="30"/>
        <v>12.212795366731267</v>
      </c>
      <c r="AB258">
        <f t="shared" si="27"/>
        <v>4.1124553066242715</v>
      </c>
    </row>
    <row r="259" spans="1:28" ht="12.75">
      <c r="A259">
        <v>1977</v>
      </c>
      <c r="B259">
        <v>13</v>
      </c>
      <c r="C259" t="s">
        <v>16</v>
      </c>
      <c r="D259">
        <v>160</v>
      </c>
      <c r="E259">
        <v>6.22</v>
      </c>
      <c r="F259">
        <v>8289</v>
      </c>
      <c r="G259">
        <v>0.0005</v>
      </c>
      <c r="H259">
        <v>1.049</v>
      </c>
      <c r="K259">
        <f t="shared" si="28"/>
        <v>8378.190476190477</v>
      </c>
      <c r="L259">
        <f aca="true" t="shared" si="31" ref="L259:L322">G259*K259^H259</f>
        <v>6.521606567071714</v>
      </c>
      <c r="M259">
        <v>42.75</v>
      </c>
      <c r="N259" s="4">
        <v>0.053033</v>
      </c>
      <c r="O259">
        <f t="shared" si="25"/>
        <v>15.255220039933835</v>
      </c>
      <c r="P259">
        <f t="shared" si="26"/>
        <v>0.3458603610715142</v>
      </c>
      <c r="Y259" s="2"/>
      <c r="Z259" s="2">
        <f t="shared" si="29"/>
        <v>3.1519123351952465</v>
      </c>
      <c r="AA259" s="1">
        <f t="shared" si="30"/>
        <v>13.49382460316377</v>
      </c>
      <c r="AB259">
        <f t="shared" si="27"/>
        <v>4.281154793706497</v>
      </c>
    </row>
    <row r="260" spans="1:28" ht="12.75">
      <c r="A260">
        <v>1978</v>
      </c>
      <c r="B260">
        <v>13</v>
      </c>
      <c r="C260" t="s">
        <v>16</v>
      </c>
      <c r="D260">
        <v>191</v>
      </c>
      <c r="E260">
        <v>7.162</v>
      </c>
      <c r="F260">
        <v>8717</v>
      </c>
      <c r="G260">
        <v>0.0105</v>
      </c>
      <c r="H260">
        <v>0.717</v>
      </c>
      <c r="I260">
        <v>0.56</v>
      </c>
      <c r="K260">
        <f t="shared" si="28"/>
        <v>8378.190476190477</v>
      </c>
      <c r="L260">
        <f t="shared" si="31"/>
        <v>6.8247699037985585</v>
      </c>
      <c r="M260">
        <v>45.76</v>
      </c>
      <c r="N260" s="4">
        <v>0.0406424</v>
      </c>
      <c r="O260">
        <f aca="true" t="shared" si="32" ref="O260:O323">100*L260/M260</f>
        <v>14.914269894664681</v>
      </c>
      <c r="P260">
        <f aca="true" t="shared" si="33" ref="P260:P323">L260*N260</f>
        <v>0.27737502833814254</v>
      </c>
      <c r="Y260" s="2"/>
      <c r="Z260" s="2">
        <f t="shared" si="29"/>
        <v>4.151925067242293</v>
      </c>
      <c r="AA260" s="1">
        <f t="shared" si="30"/>
        <v>11.218286333556444</v>
      </c>
      <c r="AB260">
        <f aca="true" t="shared" si="34" ref="AB260:AB323">AA260/Z260</f>
        <v>2.701948169071275</v>
      </c>
    </row>
    <row r="261" spans="1:28" ht="12.75">
      <c r="A261">
        <v>1979</v>
      </c>
      <c r="B261">
        <v>13</v>
      </c>
      <c r="C261" t="s">
        <v>16</v>
      </c>
      <c r="D261">
        <v>196</v>
      </c>
      <c r="E261">
        <v>8.11</v>
      </c>
      <c r="F261">
        <v>8648</v>
      </c>
      <c r="G261">
        <v>0.0099</v>
      </c>
      <c r="H261">
        <v>0.738</v>
      </c>
      <c r="I261">
        <v>0.56</v>
      </c>
      <c r="K261">
        <f t="shared" si="28"/>
        <v>8378.190476190477</v>
      </c>
      <c r="L261">
        <f t="shared" si="31"/>
        <v>7.778933594796413</v>
      </c>
      <c r="M261">
        <v>49.55</v>
      </c>
      <c r="N261" s="4">
        <v>0.0324382</v>
      </c>
      <c r="O261">
        <f t="shared" si="32"/>
        <v>15.699159626228887</v>
      </c>
      <c r="P261">
        <f t="shared" si="33"/>
        <v>0.252334603734725</v>
      </c>
      <c r="Y261" s="2"/>
      <c r="Z261" s="2">
        <f t="shared" si="29"/>
        <v>4.6640148801254835</v>
      </c>
      <c r="AA261" s="1">
        <f t="shared" si="30"/>
        <v>12.974188425107313</v>
      </c>
      <c r="AB261">
        <f t="shared" si="34"/>
        <v>2.781763943419976</v>
      </c>
    </row>
    <row r="262" spans="1:28" ht="12.75">
      <c r="A262">
        <v>1980</v>
      </c>
      <c r="B262">
        <v>13</v>
      </c>
      <c r="C262" t="s">
        <v>16</v>
      </c>
      <c r="D262">
        <v>190</v>
      </c>
      <c r="E262">
        <v>10.4</v>
      </c>
      <c r="F262">
        <v>8654</v>
      </c>
      <c r="G262">
        <v>0.0252</v>
      </c>
      <c r="H262">
        <v>0.663</v>
      </c>
      <c r="I262">
        <v>0.57</v>
      </c>
      <c r="K262">
        <f t="shared" si="28"/>
        <v>8378.190476190477</v>
      </c>
      <c r="L262">
        <f t="shared" si="31"/>
        <v>10.056552914864538</v>
      </c>
      <c r="M262">
        <v>54.04</v>
      </c>
      <c r="N262" s="4">
        <v>0.0232504</v>
      </c>
      <c r="O262">
        <f t="shared" si="32"/>
        <v>18.60946135245103</v>
      </c>
      <c r="P262">
        <f t="shared" si="33"/>
        <v>0.23381887789176645</v>
      </c>
      <c r="Y262" s="2"/>
      <c r="Z262" s="2">
        <f t="shared" si="29"/>
        <v>6.351353073480118</v>
      </c>
      <c r="AA262" s="1">
        <f t="shared" si="30"/>
        <v>15.923261604169586</v>
      </c>
      <c r="AB262">
        <f t="shared" si="34"/>
        <v>2.5070660408813805</v>
      </c>
    </row>
    <row r="263" spans="1:28" ht="12.75">
      <c r="A263">
        <v>1981</v>
      </c>
      <c r="B263">
        <v>13</v>
      </c>
      <c r="C263" t="s">
        <v>16</v>
      </c>
      <c r="D263">
        <v>168</v>
      </c>
      <c r="E263">
        <v>9.398</v>
      </c>
      <c r="F263">
        <v>8609</v>
      </c>
      <c r="G263">
        <v>0.0181</v>
      </c>
      <c r="H263">
        <v>0.689</v>
      </c>
      <c r="I263">
        <v>0.65</v>
      </c>
      <c r="K263">
        <f t="shared" si="28"/>
        <v>8378.190476190477</v>
      </c>
      <c r="L263">
        <f t="shared" si="31"/>
        <v>9.135431871252639</v>
      </c>
      <c r="M263">
        <v>59.12</v>
      </c>
      <c r="N263" s="4">
        <v>0.0258483</v>
      </c>
      <c r="O263">
        <f t="shared" si="32"/>
        <v>15.452354315379973</v>
      </c>
      <c r="P263">
        <f t="shared" si="33"/>
        <v>0.2361353836376996</v>
      </c>
      <c r="Y263" s="2"/>
      <c r="Z263" s="2">
        <f t="shared" si="29"/>
        <v>5.66655901499146</v>
      </c>
      <c r="AA263" s="1">
        <f t="shared" si="30"/>
        <v>14.727829579380842</v>
      </c>
      <c r="AB263">
        <f t="shared" si="34"/>
        <v>2.599078124910879</v>
      </c>
    </row>
    <row r="264" spans="1:28" ht="12.75">
      <c r="A264">
        <v>1982</v>
      </c>
      <c r="B264">
        <v>13</v>
      </c>
      <c r="C264" t="s">
        <v>16</v>
      </c>
      <c r="D264">
        <v>164</v>
      </c>
      <c r="E264">
        <v>9.665</v>
      </c>
      <c r="F264">
        <v>8459</v>
      </c>
      <c r="G264">
        <v>0.0092</v>
      </c>
      <c r="H264">
        <v>0.768</v>
      </c>
      <c r="I264">
        <v>0.62</v>
      </c>
      <c r="K264">
        <f t="shared" si="28"/>
        <v>8378.190476190477</v>
      </c>
      <c r="L264">
        <f t="shared" si="31"/>
        <v>9.479102158171596</v>
      </c>
      <c r="M264">
        <v>62.73</v>
      </c>
      <c r="N264" s="4">
        <v>0.0264932</v>
      </c>
      <c r="O264">
        <f t="shared" si="32"/>
        <v>15.110955138166103</v>
      </c>
      <c r="P264">
        <f t="shared" si="33"/>
        <v>0.25113174929687176</v>
      </c>
      <c r="Y264" s="2"/>
      <c r="Z264" s="2">
        <f t="shared" si="29"/>
        <v>5.566422503010907</v>
      </c>
      <c r="AA264" s="1">
        <f t="shared" si="30"/>
        <v>16.142033357412473</v>
      </c>
      <c r="AB264">
        <f t="shared" si="34"/>
        <v>2.899893665757704</v>
      </c>
    </row>
    <row r="265" spans="1:28" ht="12.75">
      <c r="A265">
        <v>1983</v>
      </c>
      <c r="B265">
        <v>13</v>
      </c>
      <c r="C265" t="s">
        <v>16</v>
      </c>
      <c r="D265">
        <v>161</v>
      </c>
      <c r="E265">
        <v>9.606</v>
      </c>
      <c r="F265">
        <v>8430</v>
      </c>
      <c r="G265">
        <v>0.014</v>
      </c>
      <c r="H265">
        <v>0.72</v>
      </c>
      <c r="I265">
        <v>0.52</v>
      </c>
      <c r="K265">
        <f t="shared" si="28"/>
        <v>8378.190476190477</v>
      </c>
      <c r="L265">
        <f t="shared" si="31"/>
        <v>9.34966824576674</v>
      </c>
      <c r="M265">
        <v>65.21</v>
      </c>
      <c r="N265" s="4">
        <v>0.0286611</v>
      </c>
      <c r="O265">
        <f t="shared" si="32"/>
        <v>14.3377829255739</v>
      </c>
      <c r="P265">
        <f t="shared" si="33"/>
        <v>0.2679717765587451</v>
      </c>
      <c r="Y265" s="2"/>
      <c r="Z265" s="2">
        <f t="shared" si="29"/>
        <v>5.67615967740039</v>
      </c>
      <c r="AA265" s="1">
        <f t="shared" si="30"/>
        <v>15.400605563290704</v>
      </c>
      <c r="AB265">
        <f t="shared" si="34"/>
        <v>2.713208654895344</v>
      </c>
    </row>
    <row r="266" spans="1:28" ht="12.75">
      <c r="A266">
        <v>1984</v>
      </c>
      <c r="B266">
        <v>13</v>
      </c>
      <c r="C266" t="s">
        <v>16</v>
      </c>
      <c r="D266">
        <v>155</v>
      </c>
      <c r="E266">
        <v>9.214</v>
      </c>
      <c r="F266">
        <v>8472</v>
      </c>
      <c r="G266">
        <v>0.0049</v>
      </c>
      <c r="H266">
        <v>0.829</v>
      </c>
      <c r="I266">
        <v>0.51</v>
      </c>
      <c r="K266">
        <f t="shared" si="28"/>
        <v>8378.190476190477</v>
      </c>
      <c r="L266">
        <f t="shared" si="31"/>
        <v>8.759667479074242</v>
      </c>
      <c r="M266">
        <v>67.65</v>
      </c>
      <c r="N266" s="4">
        <v>0.0286601</v>
      </c>
      <c r="O266">
        <f t="shared" si="32"/>
        <v>12.948510685992966</v>
      </c>
      <c r="P266">
        <f t="shared" si="33"/>
        <v>0.2510529459170157</v>
      </c>
      <c r="Y266" s="2"/>
      <c r="Z266" s="2">
        <f t="shared" si="29"/>
        <v>4.930985824834564</v>
      </c>
      <c r="AA266" s="1">
        <f t="shared" si="30"/>
        <v>15.561142755166056</v>
      </c>
      <c r="AB266">
        <f t="shared" si="34"/>
        <v>3.1557873634098588</v>
      </c>
    </row>
    <row r="267" spans="1:28" ht="12.75">
      <c r="A267">
        <v>1985</v>
      </c>
      <c r="B267">
        <v>13</v>
      </c>
      <c r="C267" t="s">
        <v>16</v>
      </c>
      <c r="D267">
        <v>151</v>
      </c>
      <c r="E267">
        <v>9.762</v>
      </c>
      <c r="F267">
        <v>8535</v>
      </c>
      <c r="G267">
        <v>0.003</v>
      </c>
      <c r="H267">
        <v>0.909</v>
      </c>
      <c r="I267">
        <v>0.62</v>
      </c>
      <c r="K267">
        <f t="shared" si="28"/>
        <v>8378.190476190477</v>
      </c>
      <c r="L267">
        <f t="shared" si="31"/>
        <v>11.047520434239868</v>
      </c>
      <c r="M267">
        <v>69.71</v>
      </c>
      <c r="N267" s="4">
        <v>0.0281698</v>
      </c>
      <c r="O267">
        <f t="shared" si="32"/>
        <v>15.847827333581796</v>
      </c>
      <c r="P267">
        <f t="shared" si="33"/>
        <v>0.3112064411284502</v>
      </c>
      <c r="Y267" s="2"/>
      <c r="Z267" s="2">
        <f t="shared" si="29"/>
        <v>5.883402320832648</v>
      </c>
      <c r="AA267" s="1">
        <f t="shared" si="30"/>
        <v>20.74440962719588</v>
      </c>
      <c r="AB267">
        <f t="shared" si="34"/>
        <v>3.525920631628678</v>
      </c>
    </row>
    <row r="268" spans="1:28" ht="12.75">
      <c r="A268">
        <v>1986</v>
      </c>
      <c r="B268">
        <v>13</v>
      </c>
      <c r="C268" t="s">
        <v>16</v>
      </c>
      <c r="D268">
        <v>115</v>
      </c>
      <c r="E268">
        <v>10.531</v>
      </c>
      <c r="F268">
        <v>8362</v>
      </c>
      <c r="G268">
        <v>0.003</v>
      </c>
      <c r="H268">
        <v>0.914</v>
      </c>
      <c r="I268">
        <v>0.64</v>
      </c>
      <c r="K268">
        <f t="shared" si="28"/>
        <v>8378.190476190477</v>
      </c>
      <c r="L268">
        <f t="shared" si="31"/>
        <v>11.557943435044471</v>
      </c>
      <c r="M268">
        <v>71.25</v>
      </c>
      <c r="N268" s="4">
        <v>0.0231499</v>
      </c>
      <c r="O268">
        <f t="shared" si="32"/>
        <v>16.221674996553645</v>
      </c>
      <c r="P268">
        <f t="shared" si="33"/>
        <v>0.267565234726936</v>
      </c>
      <c r="Y268" s="2"/>
      <c r="Z268" s="2">
        <f t="shared" si="29"/>
        <v>6.133934704842552</v>
      </c>
      <c r="AA268" s="1">
        <f t="shared" si="30"/>
        <v>21.77819994435633</v>
      </c>
      <c r="AB268">
        <f t="shared" si="34"/>
        <v>3.550445349077993</v>
      </c>
    </row>
    <row r="269" spans="1:28" ht="12.75">
      <c r="A269">
        <v>1987</v>
      </c>
      <c r="B269">
        <v>13</v>
      </c>
      <c r="C269" t="s">
        <v>16</v>
      </c>
      <c r="D269">
        <v>144</v>
      </c>
      <c r="E269">
        <v>11.435</v>
      </c>
      <c r="F269">
        <v>8644</v>
      </c>
      <c r="G269">
        <v>0.0016</v>
      </c>
      <c r="H269">
        <v>0.975</v>
      </c>
      <c r="K269">
        <f t="shared" si="28"/>
        <v>8378.190476190477</v>
      </c>
      <c r="L269">
        <f t="shared" si="31"/>
        <v>10.6952627082147</v>
      </c>
      <c r="M269">
        <v>73.2</v>
      </c>
      <c r="N269" s="4">
        <v>0.0230763</v>
      </c>
      <c r="O269">
        <f t="shared" si="32"/>
        <v>14.611014628708606</v>
      </c>
      <c r="P269">
        <f t="shared" si="33"/>
        <v>0.2468070908335749</v>
      </c>
      <c r="Y269" s="2"/>
      <c r="Z269" s="2">
        <f t="shared" si="29"/>
        <v>5.441106303655815</v>
      </c>
      <c r="AA269" s="1">
        <f t="shared" si="30"/>
        <v>21.023048992972566</v>
      </c>
      <c r="AB269">
        <f t="shared" si="34"/>
        <v>3.863745315699388</v>
      </c>
    </row>
    <row r="270" spans="1:28" ht="12.75">
      <c r="A270">
        <v>1988</v>
      </c>
      <c r="B270">
        <v>13</v>
      </c>
      <c r="C270" t="s">
        <v>16</v>
      </c>
      <c r="D270">
        <v>153</v>
      </c>
      <c r="E270">
        <v>11.177</v>
      </c>
      <c r="F270">
        <v>8442</v>
      </c>
      <c r="G270">
        <v>0.005</v>
      </c>
      <c r="H270">
        <v>0.852</v>
      </c>
      <c r="I270">
        <v>0.599</v>
      </c>
      <c r="K270">
        <f t="shared" si="28"/>
        <v>8378.190476190477</v>
      </c>
      <c r="L270">
        <f t="shared" si="31"/>
        <v>11.002566447298046</v>
      </c>
      <c r="M270">
        <v>75.69</v>
      </c>
      <c r="N270" s="4">
        <v>0.019539</v>
      </c>
      <c r="O270">
        <f t="shared" si="32"/>
        <v>14.536354138324805</v>
      </c>
      <c r="P270">
        <f t="shared" si="33"/>
        <v>0.21497914581375652</v>
      </c>
      <c r="Y270" s="2"/>
      <c r="Z270" s="2">
        <f t="shared" si="29"/>
        <v>6.095599766569754</v>
      </c>
      <c r="AA270" s="1">
        <f t="shared" si="30"/>
        <v>19.859648445280406</v>
      </c>
      <c r="AB270">
        <f t="shared" si="34"/>
        <v>3.2580302522808595</v>
      </c>
    </row>
    <row r="271" spans="1:28" ht="12.75">
      <c r="A271">
        <v>1989</v>
      </c>
      <c r="B271">
        <v>13</v>
      </c>
      <c r="C271" t="s">
        <v>16</v>
      </c>
      <c r="D271">
        <v>173</v>
      </c>
      <c r="E271">
        <v>10.995</v>
      </c>
      <c r="F271">
        <v>8398</v>
      </c>
      <c r="G271">
        <v>0.0095</v>
      </c>
      <c r="H271">
        <v>0.779</v>
      </c>
      <c r="I271">
        <v>0.552</v>
      </c>
      <c r="K271">
        <f t="shared" si="28"/>
        <v>8378.190476190477</v>
      </c>
      <c r="L271">
        <f t="shared" si="31"/>
        <v>10.810795053175722</v>
      </c>
      <c r="M271">
        <v>78.56</v>
      </c>
      <c r="N271" s="4">
        <v>0.0236218</v>
      </c>
      <c r="O271">
        <f t="shared" si="32"/>
        <v>13.761195332453822</v>
      </c>
      <c r="P271">
        <f t="shared" si="33"/>
        <v>0.25537043858710623</v>
      </c>
      <c r="Y271" s="2"/>
      <c r="Z271" s="2">
        <f t="shared" si="29"/>
        <v>6.3002135095328</v>
      </c>
      <c r="AA271" s="1">
        <f t="shared" si="30"/>
        <v>18.550687132258087</v>
      </c>
      <c r="AB271">
        <f t="shared" si="34"/>
        <v>2.9444537243363573</v>
      </c>
    </row>
    <row r="272" spans="1:28" ht="12.75">
      <c r="A272">
        <v>1990</v>
      </c>
      <c r="B272">
        <v>13</v>
      </c>
      <c r="C272" t="s">
        <v>16</v>
      </c>
      <c r="D272">
        <v>187</v>
      </c>
      <c r="E272">
        <v>11.613</v>
      </c>
      <c r="F272">
        <v>8303</v>
      </c>
      <c r="G272">
        <v>0.086</v>
      </c>
      <c r="H272">
        <v>0.539</v>
      </c>
      <c r="I272">
        <v>0.311</v>
      </c>
      <c r="K272">
        <f t="shared" si="28"/>
        <v>8378.190476190477</v>
      </c>
      <c r="L272">
        <f t="shared" si="31"/>
        <v>11.196348941182563</v>
      </c>
      <c r="M272">
        <v>81.59</v>
      </c>
      <c r="N272" s="4">
        <v>0.018391</v>
      </c>
      <c r="O272">
        <f t="shared" si="32"/>
        <v>13.722697562425008</v>
      </c>
      <c r="P272">
        <f t="shared" si="33"/>
        <v>0.20591205337728855</v>
      </c>
      <c r="Y272" s="2"/>
      <c r="Z272" s="2">
        <f t="shared" si="29"/>
        <v>7.7058625357062285</v>
      </c>
      <c r="AA272" s="1">
        <f t="shared" si="30"/>
        <v>16.26790369434369</v>
      </c>
      <c r="AB272">
        <f t="shared" si="34"/>
        <v>2.1111074352759354</v>
      </c>
    </row>
    <row r="273" spans="1:28" ht="12.75">
      <c r="A273">
        <v>1991</v>
      </c>
      <c r="B273">
        <v>13</v>
      </c>
      <c r="C273" t="s">
        <v>16</v>
      </c>
      <c r="D273">
        <v>187</v>
      </c>
      <c r="E273">
        <v>11.515</v>
      </c>
      <c r="F273">
        <v>8271</v>
      </c>
      <c r="G273">
        <v>0.034</v>
      </c>
      <c r="H273">
        <v>0.641</v>
      </c>
      <c r="I273">
        <v>0.323</v>
      </c>
      <c r="K273">
        <f t="shared" si="28"/>
        <v>8378.190476190477</v>
      </c>
      <c r="L273">
        <f t="shared" si="31"/>
        <v>11.1229046500489</v>
      </c>
      <c r="M273">
        <v>84.44</v>
      </c>
      <c r="N273" s="4">
        <v>0.0170938</v>
      </c>
      <c r="O273">
        <f t="shared" si="32"/>
        <v>13.172554062113809</v>
      </c>
      <c r="P273">
        <f t="shared" si="33"/>
        <v>0.1901327075070059</v>
      </c>
      <c r="Y273" s="2"/>
      <c r="Z273" s="2">
        <f t="shared" si="29"/>
        <v>7.132766171361068</v>
      </c>
      <c r="AA273" s="1">
        <f t="shared" si="30"/>
        <v>17.34516523909428</v>
      </c>
      <c r="AB273">
        <f t="shared" si="34"/>
        <v>2.4317585663661943</v>
      </c>
    </row>
    <row r="274" spans="1:28" ht="12.75">
      <c r="A274">
        <v>1992</v>
      </c>
      <c r="B274">
        <v>13</v>
      </c>
      <c r="C274" t="s">
        <v>16</v>
      </c>
      <c r="D274">
        <v>202</v>
      </c>
      <c r="E274">
        <v>12.167</v>
      </c>
      <c r="F274">
        <v>8152</v>
      </c>
      <c r="G274">
        <v>0.213</v>
      </c>
      <c r="H274">
        <v>0.444</v>
      </c>
      <c r="I274">
        <v>0.246</v>
      </c>
      <c r="K274">
        <f t="shared" si="28"/>
        <v>8378.190476190477</v>
      </c>
      <c r="L274">
        <f t="shared" si="31"/>
        <v>11.755965568960804</v>
      </c>
      <c r="M274">
        <v>86.39</v>
      </c>
      <c r="N274" s="4">
        <v>0.0160524</v>
      </c>
      <c r="O274">
        <f t="shared" si="32"/>
        <v>13.608016632666747</v>
      </c>
      <c r="P274">
        <f t="shared" si="33"/>
        <v>0.18871146169918643</v>
      </c>
      <c r="Y274" s="2"/>
      <c r="Z274" s="2">
        <f t="shared" si="29"/>
        <v>8.641735853255883</v>
      </c>
      <c r="AA274" s="1">
        <f t="shared" si="30"/>
        <v>15.992472901902271</v>
      </c>
      <c r="AB274">
        <f t="shared" si="34"/>
        <v>1.8506088560757046</v>
      </c>
    </row>
    <row r="275" spans="1:30" ht="12.75">
      <c r="A275">
        <v>1993</v>
      </c>
      <c r="B275">
        <v>13</v>
      </c>
      <c r="C275" t="s">
        <v>16</v>
      </c>
      <c r="D275">
        <v>179</v>
      </c>
      <c r="E275">
        <v>10.874</v>
      </c>
      <c r="F275">
        <v>7940</v>
      </c>
      <c r="G275">
        <v>0.151</v>
      </c>
      <c r="H275">
        <v>0.47</v>
      </c>
      <c r="I275">
        <v>0.215</v>
      </c>
      <c r="K275">
        <f t="shared" si="28"/>
        <v>8378.190476190477</v>
      </c>
      <c r="L275">
        <f t="shared" si="31"/>
        <v>10.540411235490307</v>
      </c>
      <c r="M275">
        <v>88.38</v>
      </c>
      <c r="N275" s="4">
        <v>0.0158576</v>
      </c>
      <c r="O275">
        <f t="shared" si="32"/>
        <v>11.926240366022073</v>
      </c>
      <c r="P275">
        <f t="shared" si="33"/>
        <v>0.1671456252079111</v>
      </c>
      <c r="Q275" s="1">
        <f>100*((O262/O255)^(1/7)-1)</f>
        <v>3.4487602993053645</v>
      </c>
      <c r="R275" s="1">
        <f>100*((O275/O262)^(1/13)-1)</f>
        <v>-3.3646252844598656</v>
      </c>
      <c r="S275" s="1"/>
      <c r="T275" s="1">
        <f>100*((P262/P255)^(1/7)-1)</f>
        <v>-3.829443702245905</v>
      </c>
      <c r="U275" s="1">
        <f>100*((P275/P262)^(1/13)-1)</f>
        <v>-2.5491114724873754</v>
      </c>
      <c r="V275">
        <v>1</v>
      </c>
      <c r="Y275" s="2"/>
      <c r="Z275" s="2">
        <f t="shared" si="29"/>
        <v>7.609803757868899</v>
      </c>
      <c r="AA275" s="1">
        <f t="shared" si="30"/>
        <v>14.599623400060397</v>
      </c>
      <c r="AB275">
        <f t="shared" si="34"/>
        <v>1.9185282386505293</v>
      </c>
      <c r="AD275" s="1">
        <f>100*((AB275/AB255)^(1/20)-1)</f>
        <v>-1.7179401454748944</v>
      </c>
    </row>
    <row r="276" spans="1:28" ht="12.75">
      <c r="A276">
        <v>1973</v>
      </c>
      <c r="B276">
        <v>14</v>
      </c>
      <c r="C276" t="s">
        <v>17</v>
      </c>
      <c r="D276">
        <v>167</v>
      </c>
      <c r="E276">
        <v>5.97</v>
      </c>
      <c r="F276">
        <v>9722</v>
      </c>
      <c r="G276">
        <v>0.03042</v>
      </c>
      <c r="H276">
        <v>0.57</v>
      </c>
      <c r="I276">
        <v>0.22</v>
      </c>
      <c r="K276">
        <f>AVERAGE(F276:F296)</f>
        <v>9657.42857142857</v>
      </c>
      <c r="L276">
        <f t="shared" si="31"/>
        <v>5.682379925250373</v>
      </c>
      <c r="M276">
        <v>31.85</v>
      </c>
      <c r="N276" s="4">
        <v>0.0657383</v>
      </c>
      <c r="O276">
        <f t="shared" si="32"/>
        <v>17.84106726923194</v>
      </c>
      <c r="P276">
        <f t="shared" si="33"/>
        <v>0.3735499962400866</v>
      </c>
      <c r="Y276" s="2"/>
      <c r="Z276" s="2">
        <f t="shared" si="29"/>
        <v>3.827746515902426</v>
      </c>
      <c r="AA276" s="1">
        <f t="shared" si="30"/>
        <v>8.435626936303514</v>
      </c>
      <c r="AB276">
        <f t="shared" si="34"/>
        <v>2.203810231753222</v>
      </c>
    </row>
    <row r="277" spans="1:28" ht="12.75">
      <c r="A277">
        <v>1974</v>
      </c>
      <c r="B277">
        <v>14</v>
      </c>
      <c r="C277" t="s">
        <v>17</v>
      </c>
      <c r="D277">
        <v>160</v>
      </c>
      <c r="E277">
        <v>6.65</v>
      </c>
      <c r="F277">
        <v>9630</v>
      </c>
      <c r="G277">
        <v>0.0339</v>
      </c>
      <c r="H277">
        <v>0.56</v>
      </c>
      <c r="K277">
        <f aca="true" t="shared" si="35" ref="K277:K338">K276</f>
        <v>9657.42857142857</v>
      </c>
      <c r="L277">
        <f t="shared" si="31"/>
        <v>5.777263030913393</v>
      </c>
      <c r="M277">
        <v>34.73</v>
      </c>
      <c r="N277" s="4">
        <v>0.0543774</v>
      </c>
      <c r="O277">
        <f t="shared" si="32"/>
        <v>16.63479133577136</v>
      </c>
      <c r="P277">
        <f t="shared" si="33"/>
        <v>0.31415254273718995</v>
      </c>
      <c r="Y277" s="2"/>
      <c r="Z277" s="2">
        <f t="shared" si="29"/>
        <v>3.9187300142702823</v>
      </c>
      <c r="AA277" s="1">
        <f t="shared" si="30"/>
        <v>8.517241046669511</v>
      </c>
      <c r="AB277">
        <f t="shared" si="34"/>
        <v>2.1734697250521173</v>
      </c>
    </row>
    <row r="278" spans="1:28" ht="12.75">
      <c r="A278">
        <v>1975</v>
      </c>
      <c r="B278">
        <v>14</v>
      </c>
      <c r="C278" t="s">
        <v>17</v>
      </c>
      <c r="D278">
        <v>146</v>
      </c>
      <c r="E278">
        <v>6.72</v>
      </c>
      <c r="F278">
        <v>9480</v>
      </c>
      <c r="G278">
        <v>0.065</v>
      </c>
      <c r="H278">
        <v>0.57</v>
      </c>
      <c r="I278">
        <v>0.22</v>
      </c>
      <c r="K278">
        <f t="shared" si="35"/>
        <v>9657.42857142857</v>
      </c>
      <c r="L278">
        <f t="shared" si="31"/>
        <v>12.141837447116183</v>
      </c>
      <c r="M278">
        <v>38</v>
      </c>
      <c r="N278" s="4">
        <v>0.0546387</v>
      </c>
      <c r="O278">
        <f t="shared" si="32"/>
        <v>31.952203808200483</v>
      </c>
      <c r="P278">
        <f t="shared" si="33"/>
        <v>0.6634142137217469</v>
      </c>
      <c r="Y278" s="2"/>
      <c r="Z278" s="2">
        <f t="shared" si="29"/>
        <v>8.178945546800056</v>
      </c>
      <c r="AA278" s="1">
        <f t="shared" si="30"/>
        <v>18.024843880990414</v>
      </c>
      <c r="AB278">
        <f t="shared" si="34"/>
        <v>2.2038102317532218</v>
      </c>
    </row>
    <row r="279" spans="1:28" ht="12.75">
      <c r="A279">
        <v>1976</v>
      </c>
      <c r="B279">
        <v>14</v>
      </c>
      <c r="C279" t="s">
        <v>17</v>
      </c>
      <c r="D279">
        <v>159</v>
      </c>
      <c r="E279">
        <v>7.69</v>
      </c>
      <c r="F279">
        <v>9285</v>
      </c>
      <c r="G279">
        <v>0.0246</v>
      </c>
      <c r="H279">
        <v>0.63</v>
      </c>
      <c r="I279">
        <v>0.35</v>
      </c>
      <c r="K279">
        <f t="shared" si="35"/>
        <v>9657.42857142857</v>
      </c>
      <c r="L279">
        <f t="shared" si="31"/>
        <v>7.968890422961657</v>
      </c>
      <c r="M279">
        <v>40.2</v>
      </c>
      <c r="N279" s="4">
        <v>0.0524141</v>
      </c>
      <c r="O279">
        <f t="shared" si="32"/>
        <v>19.823110504879743</v>
      </c>
      <c r="P279">
        <f t="shared" si="33"/>
        <v>0.41768221951815454</v>
      </c>
      <c r="Y279" s="2"/>
      <c r="Z279" s="2">
        <f t="shared" si="29"/>
        <v>5.14930904757725</v>
      </c>
      <c r="AA279" s="1">
        <f t="shared" si="30"/>
        <v>12.33237585595067</v>
      </c>
      <c r="AB279">
        <f t="shared" si="34"/>
        <v>2.394957409237857</v>
      </c>
    </row>
    <row r="280" spans="1:28" ht="12.75">
      <c r="A280">
        <v>1977</v>
      </c>
      <c r="B280">
        <v>14</v>
      </c>
      <c r="C280" t="s">
        <v>17</v>
      </c>
      <c r="D280">
        <v>149</v>
      </c>
      <c r="E280">
        <v>8.06</v>
      </c>
      <c r="F280">
        <v>9378</v>
      </c>
      <c r="G280">
        <v>0.0347</v>
      </c>
      <c r="H280">
        <v>0.594</v>
      </c>
      <c r="K280">
        <f t="shared" si="35"/>
        <v>9657.42857142857</v>
      </c>
      <c r="L280">
        <f t="shared" si="31"/>
        <v>8.078620524428732</v>
      </c>
      <c r="M280">
        <v>42.75</v>
      </c>
      <c r="N280" s="4">
        <v>0.053033</v>
      </c>
      <c r="O280">
        <f t="shared" si="32"/>
        <v>18.89735795188008</v>
      </c>
      <c r="P280">
        <f t="shared" si="33"/>
        <v>0.42843348227202893</v>
      </c>
      <c r="Y280" s="2"/>
      <c r="Z280" s="2">
        <f t="shared" si="29"/>
        <v>5.3521144414567505</v>
      </c>
      <c r="AA280" s="1">
        <f t="shared" si="30"/>
        <v>12.19407960939591</v>
      </c>
      <c r="AB280">
        <f t="shared" si="34"/>
        <v>2.2783667544442303</v>
      </c>
    </row>
    <row r="281" spans="1:28" ht="12.75">
      <c r="A281">
        <v>1978</v>
      </c>
      <c r="B281">
        <v>14</v>
      </c>
      <c r="C281" t="s">
        <v>17</v>
      </c>
      <c r="D281">
        <v>138</v>
      </c>
      <c r="E281">
        <v>9.151</v>
      </c>
      <c r="F281">
        <v>9418</v>
      </c>
      <c r="G281">
        <v>0.022</v>
      </c>
      <c r="H281">
        <v>0.655</v>
      </c>
      <c r="I281">
        <v>0.52</v>
      </c>
      <c r="K281">
        <f t="shared" si="35"/>
        <v>9657.42857142857</v>
      </c>
      <c r="L281">
        <f t="shared" si="31"/>
        <v>8.964105648965598</v>
      </c>
      <c r="M281">
        <v>45.76</v>
      </c>
      <c r="N281" s="4">
        <v>0.0406424</v>
      </c>
      <c r="O281">
        <f t="shared" si="32"/>
        <v>19.58939171539685</v>
      </c>
      <c r="P281">
        <f t="shared" si="33"/>
        <v>0.3643227674275194</v>
      </c>
      <c r="Y281" s="2"/>
      <c r="Z281" s="2">
        <f aca="true" t="shared" si="36" ref="Z281:Z344">G281*(K281/2)^H281</f>
        <v>5.692883798807583</v>
      </c>
      <c r="AA281" s="1">
        <f aca="true" t="shared" si="37" ref="AA281:AA344">G281*(2*K281)^H281</f>
        <v>14.115023760479342</v>
      </c>
      <c r="AB281">
        <f t="shared" si="34"/>
        <v>2.4794153998779738</v>
      </c>
    </row>
    <row r="282" spans="1:28" ht="12.75">
      <c r="A282">
        <v>1979</v>
      </c>
      <c r="B282">
        <v>14</v>
      </c>
      <c r="C282" t="s">
        <v>17</v>
      </c>
      <c r="D282">
        <v>139</v>
      </c>
      <c r="E282">
        <v>10.47</v>
      </c>
      <c r="F282">
        <v>9464</v>
      </c>
      <c r="G282">
        <v>0.0143</v>
      </c>
      <c r="H282">
        <v>0.717</v>
      </c>
      <c r="I282">
        <v>0.56</v>
      </c>
      <c r="K282">
        <f t="shared" si="35"/>
        <v>9657.42857142857</v>
      </c>
      <c r="L282">
        <f t="shared" si="31"/>
        <v>10.291572464501133</v>
      </c>
      <c r="M282">
        <v>49.55</v>
      </c>
      <c r="N282" s="4">
        <v>0.0324382</v>
      </c>
      <c r="O282">
        <f t="shared" si="32"/>
        <v>20.770075609487655</v>
      </c>
      <c r="P282">
        <f t="shared" si="33"/>
        <v>0.33384008591798064</v>
      </c>
      <c r="Y282" s="2"/>
      <c r="Z282" s="2">
        <f t="shared" si="36"/>
        <v>6.260993161530618</v>
      </c>
      <c r="AA282" s="1">
        <f t="shared" si="37"/>
        <v>16.91687900936543</v>
      </c>
      <c r="AB282">
        <f t="shared" si="34"/>
        <v>2.7019481690712754</v>
      </c>
    </row>
    <row r="283" spans="1:28" ht="12.75">
      <c r="A283">
        <v>1980</v>
      </c>
      <c r="B283">
        <v>14</v>
      </c>
      <c r="C283" t="s">
        <v>17</v>
      </c>
      <c r="D283">
        <v>129</v>
      </c>
      <c r="E283">
        <v>13.018</v>
      </c>
      <c r="F283">
        <v>9715</v>
      </c>
      <c r="G283">
        <v>0.014</v>
      </c>
      <c r="H283">
        <v>0.742</v>
      </c>
      <c r="I283">
        <v>0.57</v>
      </c>
      <c r="K283">
        <f t="shared" si="35"/>
        <v>9657.42857142857</v>
      </c>
      <c r="L283">
        <f t="shared" si="31"/>
        <v>12.67346215090521</v>
      </c>
      <c r="M283">
        <v>54.04</v>
      </c>
      <c r="N283" s="4">
        <v>0.0232504</v>
      </c>
      <c r="O283">
        <f t="shared" si="32"/>
        <v>23.452002499824594</v>
      </c>
      <c r="P283">
        <f t="shared" si="33"/>
        <v>0.2946630643934065</v>
      </c>
      <c r="Y283" s="2"/>
      <c r="Z283" s="2">
        <f t="shared" si="36"/>
        <v>7.577588466872686</v>
      </c>
      <c r="AA283" s="1">
        <f t="shared" si="37"/>
        <v>21.196274196283234</v>
      </c>
      <c r="AB283">
        <f t="shared" si="34"/>
        <v>2.797232165476922</v>
      </c>
    </row>
    <row r="284" spans="1:28" ht="12.75">
      <c r="A284">
        <v>1981</v>
      </c>
      <c r="B284">
        <v>14</v>
      </c>
      <c r="C284" t="s">
        <v>17</v>
      </c>
      <c r="D284">
        <v>132</v>
      </c>
      <c r="E284">
        <v>11.827</v>
      </c>
      <c r="F284">
        <v>9817</v>
      </c>
      <c r="G284">
        <v>0.0056</v>
      </c>
      <c r="H284">
        <v>0.832</v>
      </c>
      <c r="I284">
        <v>0.83</v>
      </c>
      <c r="K284">
        <f t="shared" si="35"/>
        <v>9657.42857142857</v>
      </c>
      <c r="L284">
        <f t="shared" si="31"/>
        <v>11.576913781211868</v>
      </c>
      <c r="M284">
        <v>59.12</v>
      </c>
      <c r="N284" s="4">
        <v>0.0258483</v>
      </c>
      <c r="O284">
        <f t="shared" si="32"/>
        <v>19.58205984643415</v>
      </c>
      <c r="P284">
        <f t="shared" si="33"/>
        <v>0.29924354049089874</v>
      </c>
      <c r="Y284" s="2"/>
      <c r="Z284" s="2">
        <f t="shared" si="36"/>
        <v>6.503330755298626</v>
      </c>
      <c r="AA284" s="1">
        <f t="shared" si="37"/>
        <v>20.608660045226163</v>
      </c>
      <c r="AB284">
        <f t="shared" si="34"/>
        <v>3.1689392436998745</v>
      </c>
    </row>
    <row r="285" spans="1:28" ht="12.75">
      <c r="A285">
        <v>1982</v>
      </c>
      <c r="B285">
        <v>14</v>
      </c>
      <c r="C285" t="s">
        <v>17</v>
      </c>
      <c r="D285">
        <v>126</v>
      </c>
      <c r="E285">
        <v>11.975</v>
      </c>
      <c r="F285">
        <v>9778</v>
      </c>
      <c r="G285">
        <v>0.0028</v>
      </c>
      <c r="H285">
        <v>0.909</v>
      </c>
      <c r="I285">
        <v>0.85</v>
      </c>
      <c r="K285">
        <f t="shared" si="35"/>
        <v>9657.42857142857</v>
      </c>
      <c r="L285">
        <f t="shared" si="31"/>
        <v>11.732677658389616</v>
      </c>
      <c r="M285">
        <v>62.73</v>
      </c>
      <c r="N285" s="4">
        <v>0.0264932</v>
      </c>
      <c r="O285">
        <f t="shared" si="32"/>
        <v>18.703455537047052</v>
      </c>
      <c r="P285">
        <f t="shared" si="33"/>
        <v>0.31083617573924777</v>
      </c>
      <c r="Y285" s="2"/>
      <c r="Z285" s="2">
        <f t="shared" si="36"/>
        <v>6.248285610860727</v>
      </c>
      <c r="AA285" s="1">
        <f t="shared" si="37"/>
        <v>22.030959147642434</v>
      </c>
      <c r="AB285">
        <f t="shared" si="34"/>
        <v>3.5259206316286775</v>
      </c>
    </row>
    <row r="286" spans="1:28" ht="12.75">
      <c r="A286">
        <v>1983</v>
      </c>
      <c r="B286">
        <v>14</v>
      </c>
      <c r="C286" t="s">
        <v>17</v>
      </c>
      <c r="D286">
        <v>118</v>
      </c>
      <c r="E286">
        <v>10.54</v>
      </c>
      <c r="F286">
        <v>9858</v>
      </c>
      <c r="G286">
        <v>0.0216</v>
      </c>
      <c r="H286">
        <v>0.673</v>
      </c>
      <c r="I286">
        <v>0.81</v>
      </c>
      <c r="K286">
        <f t="shared" si="35"/>
        <v>9657.42857142857</v>
      </c>
      <c r="L286">
        <f t="shared" si="31"/>
        <v>10.381629932768904</v>
      </c>
      <c r="M286">
        <v>65.21</v>
      </c>
      <c r="N286" s="4">
        <v>0.0286611</v>
      </c>
      <c r="O286">
        <f t="shared" si="32"/>
        <v>15.920303531312536</v>
      </c>
      <c r="P286">
        <f t="shared" si="33"/>
        <v>0.2975489336660828</v>
      </c>
      <c r="Y286" s="2"/>
      <c r="Z286" s="2">
        <f t="shared" si="36"/>
        <v>6.511369737093229</v>
      </c>
      <c r="AA286" s="1">
        <f t="shared" si="37"/>
        <v>16.552314553262804</v>
      </c>
      <c r="AB286">
        <f t="shared" si="34"/>
        <v>2.542063378611333</v>
      </c>
    </row>
    <row r="287" spans="1:28" ht="12.75">
      <c r="A287">
        <v>1984</v>
      </c>
      <c r="B287">
        <v>14</v>
      </c>
      <c r="C287" t="s">
        <v>17</v>
      </c>
      <c r="D287">
        <v>117</v>
      </c>
      <c r="E287">
        <v>10.141</v>
      </c>
      <c r="F287">
        <v>9926</v>
      </c>
      <c r="G287">
        <v>0.0178</v>
      </c>
      <c r="H287">
        <v>0.689</v>
      </c>
      <c r="I287">
        <v>0.7</v>
      </c>
      <c r="K287">
        <f t="shared" si="35"/>
        <v>9657.42857142857</v>
      </c>
      <c r="L287">
        <f t="shared" si="31"/>
        <v>9.908081700148474</v>
      </c>
      <c r="M287">
        <v>67.65</v>
      </c>
      <c r="N287" s="4">
        <v>0.0286601</v>
      </c>
      <c r="O287">
        <f t="shared" si="32"/>
        <v>14.646092683146302</v>
      </c>
      <c r="P287">
        <f t="shared" si="33"/>
        <v>0.2839666123344253</v>
      </c>
      <c r="Y287" s="2"/>
      <c r="Z287" s="2">
        <f t="shared" si="36"/>
        <v>6.145821070148241</v>
      </c>
      <c r="AA287" s="1">
        <f t="shared" si="37"/>
        <v>15.973469103038667</v>
      </c>
      <c r="AB287">
        <f t="shared" si="34"/>
        <v>2.59907812491088</v>
      </c>
    </row>
    <row r="288" spans="1:28" ht="12.75">
      <c r="A288">
        <v>1985</v>
      </c>
      <c r="B288">
        <v>14</v>
      </c>
      <c r="C288" t="s">
        <v>17</v>
      </c>
      <c r="D288">
        <v>119</v>
      </c>
      <c r="E288">
        <v>10.412</v>
      </c>
      <c r="F288">
        <v>9737</v>
      </c>
      <c r="G288">
        <v>0.029</v>
      </c>
      <c r="H288">
        <v>0.641</v>
      </c>
      <c r="I288">
        <v>0.68</v>
      </c>
      <c r="K288">
        <f t="shared" si="35"/>
        <v>9657.42857142857</v>
      </c>
      <c r="L288">
        <f t="shared" si="31"/>
        <v>10.391882376423474</v>
      </c>
      <c r="M288">
        <v>69.71</v>
      </c>
      <c r="N288" s="4">
        <v>0.0281698</v>
      </c>
      <c r="O288">
        <f t="shared" si="32"/>
        <v>14.907305087395605</v>
      </c>
      <c r="P288">
        <f t="shared" si="33"/>
        <v>0.29273724816737395</v>
      </c>
      <c r="Y288" s="2"/>
      <c r="Z288" s="2">
        <f t="shared" si="36"/>
        <v>6.663984759681522</v>
      </c>
      <c r="AA288" s="1">
        <f t="shared" si="37"/>
        <v>16.20520202548931</v>
      </c>
      <c r="AB288">
        <f t="shared" si="34"/>
        <v>2.4317585663661947</v>
      </c>
    </row>
    <row r="289" spans="1:28" ht="12.75">
      <c r="A289">
        <v>1986</v>
      </c>
      <c r="B289">
        <v>14</v>
      </c>
      <c r="C289" t="s">
        <v>17</v>
      </c>
      <c r="D289">
        <v>110</v>
      </c>
      <c r="E289">
        <v>11.838</v>
      </c>
      <c r="F289">
        <v>9771</v>
      </c>
      <c r="G289">
        <v>0.0057</v>
      </c>
      <c r="H289">
        <v>0.831</v>
      </c>
      <c r="I289">
        <v>0.72</v>
      </c>
      <c r="K289">
        <f t="shared" si="35"/>
        <v>9657.42857142857</v>
      </c>
      <c r="L289">
        <f t="shared" si="31"/>
        <v>11.676018275108161</v>
      </c>
      <c r="M289">
        <v>71.25</v>
      </c>
      <c r="N289" s="4">
        <v>0.0231499</v>
      </c>
      <c r="O289">
        <f t="shared" si="32"/>
        <v>16.387394070327243</v>
      </c>
      <c r="P289">
        <f t="shared" si="33"/>
        <v>0.27029865546692644</v>
      </c>
      <c r="Y289" s="2"/>
      <c r="Z289" s="2">
        <f t="shared" si="36"/>
        <v>6.5635506301790345</v>
      </c>
      <c r="AA289" s="1">
        <f t="shared" si="37"/>
        <v>20.770678927015595</v>
      </c>
      <c r="AB289">
        <f t="shared" si="34"/>
        <v>3.1645492047417987</v>
      </c>
    </row>
    <row r="290" spans="1:28" ht="12.75">
      <c r="A290">
        <v>1987</v>
      </c>
      <c r="B290">
        <v>14</v>
      </c>
      <c r="C290" t="s">
        <v>17</v>
      </c>
      <c r="D290">
        <v>113</v>
      </c>
      <c r="E290">
        <v>12.36</v>
      </c>
      <c r="F290">
        <v>9802</v>
      </c>
      <c r="G290">
        <v>0.0045</v>
      </c>
      <c r="H290">
        <v>0.859</v>
      </c>
      <c r="K290">
        <f t="shared" si="35"/>
        <v>9657.42857142857</v>
      </c>
      <c r="L290">
        <f t="shared" si="31"/>
        <v>11.918141745678009</v>
      </c>
      <c r="M290">
        <v>73.2</v>
      </c>
      <c r="N290" s="4">
        <v>0.0230763</v>
      </c>
      <c r="O290">
        <f t="shared" si="32"/>
        <v>16.281614406663945</v>
      </c>
      <c r="P290">
        <f t="shared" si="33"/>
        <v>0.27502661436578946</v>
      </c>
      <c r="Y290" s="2"/>
      <c r="Z290" s="2">
        <f t="shared" si="36"/>
        <v>6.570883692021718</v>
      </c>
      <c r="AA290" s="1">
        <f t="shared" si="37"/>
        <v>21.616894976019513</v>
      </c>
      <c r="AB290">
        <f t="shared" si="34"/>
        <v>3.2898002748498603</v>
      </c>
    </row>
    <row r="291" spans="1:28" ht="12.75">
      <c r="A291">
        <v>1988</v>
      </c>
      <c r="B291">
        <v>14</v>
      </c>
      <c r="C291" t="s">
        <v>17</v>
      </c>
      <c r="D291">
        <v>115</v>
      </c>
      <c r="E291">
        <v>12.003</v>
      </c>
      <c r="F291">
        <v>9613</v>
      </c>
      <c r="G291">
        <v>0.004</v>
      </c>
      <c r="H291">
        <v>0.881</v>
      </c>
      <c r="I291">
        <v>0.701</v>
      </c>
      <c r="K291">
        <f t="shared" si="35"/>
        <v>9657.42857142857</v>
      </c>
      <c r="L291">
        <f t="shared" si="31"/>
        <v>12.963521042112948</v>
      </c>
      <c r="M291">
        <v>75.69</v>
      </c>
      <c r="N291" s="4">
        <v>0.019539</v>
      </c>
      <c r="O291">
        <f t="shared" si="32"/>
        <v>17.12712517124184</v>
      </c>
      <c r="P291">
        <f t="shared" si="33"/>
        <v>0.2532942376418449</v>
      </c>
      <c r="Y291" s="2"/>
      <c r="Z291" s="2">
        <f t="shared" si="36"/>
        <v>7.0390743228934705</v>
      </c>
      <c r="AA291" s="1">
        <f t="shared" si="37"/>
        <v>23.874286603671717</v>
      </c>
      <c r="AB291">
        <f t="shared" si="34"/>
        <v>3.3916798585325907</v>
      </c>
    </row>
    <row r="292" spans="1:28" ht="12.75">
      <c r="A292">
        <v>1989</v>
      </c>
      <c r="B292">
        <v>14</v>
      </c>
      <c r="C292" t="s">
        <v>17</v>
      </c>
      <c r="D292">
        <v>114</v>
      </c>
      <c r="E292">
        <v>11.877</v>
      </c>
      <c r="F292">
        <v>9533</v>
      </c>
      <c r="G292">
        <v>0.0029</v>
      </c>
      <c r="H292">
        <v>0.908</v>
      </c>
      <c r="I292">
        <v>0.717</v>
      </c>
      <c r="K292">
        <f t="shared" si="35"/>
        <v>9657.42857142857</v>
      </c>
      <c r="L292">
        <f t="shared" si="31"/>
        <v>12.040714092138677</v>
      </c>
      <c r="M292">
        <v>78.56</v>
      </c>
      <c r="N292" s="4">
        <v>0.0236218</v>
      </c>
      <c r="O292">
        <f t="shared" si="32"/>
        <v>15.326774557202999</v>
      </c>
      <c r="P292">
        <f t="shared" si="33"/>
        <v>0.28442334014168136</v>
      </c>
      <c r="Y292" s="2"/>
      <c r="Z292" s="2">
        <f t="shared" si="36"/>
        <v>6.416777907516644</v>
      </c>
      <c r="AA292" s="1">
        <f t="shared" si="37"/>
        <v>22.593706364497674</v>
      </c>
      <c r="AB292">
        <f t="shared" si="34"/>
        <v>3.5210360542526025</v>
      </c>
    </row>
    <row r="293" spans="1:28" ht="12.75">
      <c r="A293">
        <v>1990</v>
      </c>
      <c r="B293">
        <v>14</v>
      </c>
      <c r="C293" t="s">
        <v>17</v>
      </c>
      <c r="D293">
        <v>117</v>
      </c>
      <c r="E293">
        <v>13.606</v>
      </c>
      <c r="F293">
        <v>9790</v>
      </c>
      <c r="G293">
        <v>0.001</v>
      </c>
      <c r="H293">
        <v>0.995</v>
      </c>
      <c r="I293">
        <v>0.643</v>
      </c>
      <c r="K293">
        <f t="shared" si="35"/>
        <v>9657.42857142857</v>
      </c>
      <c r="L293">
        <f t="shared" si="31"/>
        <v>9.224380247833134</v>
      </c>
      <c r="M293">
        <v>81.59</v>
      </c>
      <c r="N293" s="4">
        <v>0.018391</v>
      </c>
      <c r="O293">
        <f t="shared" si="32"/>
        <v>11.305773070024676</v>
      </c>
      <c r="P293">
        <f t="shared" si="33"/>
        <v>0.16964557713789918</v>
      </c>
      <c r="Y293" s="2"/>
      <c r="Z293" s="2">
        <f t="shared" si="36"/>
        <v>4.62820248810482</v>
      </c>
      <c r="AA293" s="1">
        <f t="shared" si="37"/>
        <v>18.384932633199636</v>
      </c>
      <c r="AB293">
        <f t="shared" si="34"/>
        <v>3.9723699817481393</v>
      </c>
    </row>
    <row r="294" spans="1:28" ht="12.75">
      <c r="A294">
        <v>1991</v>
      </c>
      <c r="B294">
        <v>14</v>
      </c>
      <c r="C294" t="s">
        <v>17</v>
      </c>
      <c r="D294">
        <v>112</v>
      </c>
      <c r="E294">
        <v>13.292</v>
      </c>
      <c r="F294">
        <v>9845</v>
      </c>
      <c r="G294">
        <v>0.037</v>
      </c>
      <c r="H294">
        <v>0.637</v>
      </c>
      <c r="I294">
        <v>0.468</v>
      </c>
      <c r="K294">
        <f t="shared" si="35"/>
        <v>9657.42857142857</v>
      </c>
      <c r="L294">
        <f t="shared" si="31"/>
        <v>12.780813646110813</v>
      </c>
      <c r="M294">
        <v>84.44</v>
      </c>
      <c r="N294" s="4">
        <v>0.0170938</v>
      </c>
      <c r="O294">
        <f t="shared" si="32"/>
        <v>15.135970684640943</v>
      </c>
      <c r="P294">
        <f t="shared" si="33"/>
        <v>0.218472672303889</v>
      </c>
      <c r="Y294" s="2"/>
      <c r="Z294" s="2">
        <f t="shared" si="36"/>
        <v>8.218686133229314</v>
      </c>
      <c r="AA294" s="1">
        <f t="shared" si="37"/>
        <v>19.87534197177433</v>
      </c>
      <c r="AB294">
        <f t="shared" si="34"/>
        <v>2.4183113516667225</v>
      </c>
    </row>
    <row r="295" spans="1:28" ht="12.75">
      <c r="A295">
        <v>1992</v>
      </c>
      <c r="B295">
        <v>14</v>
      </c>
      <c r="C295" t="s">
        <v>17</v>
      </c>
      <c r="D295">
        <v>115</v>
      </c>
      <c r="E295">
        <v>14.628</v>
      </c>
      <c r="F295">
        <v>9689</v>
      </c>
      <c r="G295">
        <v>0.03</v>
      </c>
      <c r="H295">
        <v>0.669</v>
      </c>
      <c r="I295">
        <v>0.276</v>
      </c>
      <c r="K295">
        <f t="shared" si="35"/>
        <v>9657.42857142857</v>
      </c>
      <c r="L295">
        <f t="shared" si="31"/>
        <v>13.89932152601667</v>
      </c>
      <c r="M295">
        <v>86.39</v>
      </c>
      <c r="N295" s="4">
        <v>0.0160524</v>
      </c>
      <c r="O295">
        <f t="shared" si="32"/>
        <v>16.089039849538917</v>
      </c>
      <c r="P295">
        <f t="shared" si="33"/>
        <v>0.22311746886423003</v>
      </c>
      <c r="Y295" s="2"/>
      <c r="Z295" s="2">
        <f t="shared" si="36"/>
        <v>8.741873833146622</v>
      </c>
      <c r="AA295" s="1">
        <f t="shared" si="37"/>
        <v>22.09951122276168</v>
      </c>
      <c r="AB295">
        <f t="shared" si="34"/>
        <v>2.5280061969056127</v>
      </c>
    </row>
    <row r="296" spans="1:30" ht="12.75">
      <c r="A296">
        <v>1993</v>
      </c>
      <c r="B296">
        <v>14</v>
      </c>
      <c r="C296" t="s">
        <v>17</v>
      </c>
      <c r="D296">
        <v>106</v>
      </c>
      <c r="E296">
        <v>12.745</v>
      </c>
      <c r="F296">
        <v>9555</v>
      </c>
      <c r="G296">
        <v>0.013</v>
      </c>
      <c r="H296">
        <v>0.747</v>
      </c>
      <c r="I296">
        <v>0.5</v>
      </c>
      <c r="K296">
        <f t="shared" si="35"/>
        <v>9657.42857142857</v>
      </c>
      <c r="L296">
        <f t="shared" si="31"/>
        <v>12.320686194219457</v>
      </c>
      <c r="M296">
        <v>88.38</v>
      </c>
      <c r="N296" s="4">
        <v>0.0158576</v>
      </c>
      <c r="O296">
        <f t="shared" si="32"/>
        <v>13.940581799297869</v>
      </c>
      <c r="P296">
        <f t="shared" si="33"/>
        <v>0.19537651339345444</v>
      </c>
      <c r="Q296" s="1">
        <f>100*((O283/O276)^(1/7)-1)</f>
        <v>3.9837764298410683</v>
      </c>
      <c r="R296" s="1">
        <f>100*((O296/O283)^(1/13)-1)</f>
        <v>-3.9221775801867365</v>
      </c>
      <c r="S296" s="1"/>
      <c r="T296" s="1">
        <f>100*((P283/P276)^(1/7)-1)</f>
        <v>-3.332068975347058</v>
      </c>
      <c r="U296" s="1">
        <f>100*((P296/P283)^(1/13)-1)</f>
        <v>-3.1113689975301173</v>
      </c>
      <c r="V296">
        <v>1</v>
      </c>
      <c r="Y296" s="2"/>
      <c r="Z296" s="2">
        <f t="shared" si="36"/>
        <v>7.341173522223177</v>
      </c>
      <c r="AA296" s="1">
        <f t="shared" si="37"/>
        <v>20.67779869756568</v>
      </c>
      <c r="AB296">
        <f t="shared" si="34"/>
        <v>2.8166884538241623</v>
      </c>
      <c r="AD296" s="1">
        <f>100*((AB296/AB276)^(1/20)-1)</f>
        <v>1.2344274387837695</v>
      </c>
    </row>
    <row r="297" spans="1:28" ht="12.75">
      <c r="A297">
        <v>1973</v>
      </c>
      <c r="B297">
        <v>15</v>
      </c>
      <c r="C297" t="s">
        <v>18</v>
      </c>
      <c r="D297">
        <v>503</v>
      </c>
      <c r="E297">
        <v>1.47</v>
      </c>
      <c r="F297">
        <v>2795</v>
      </c>
      <c r="G297">
        <v>0.002</v>
      </c>
      <c r="H297">
        <v>0.83</v>
      </c>
      <c r="I297">
        <v>0.75</v>
      </c>
      <c r="K297">
        <f>AVERAGE(F297:F317)</f>
        <v>3334.095238095238</v>
      </c>
      <c r="L297">
        <f t="shared" si="31"/>
        <v>1.6791973364661676</v>
      </c>
      <c r="M297">
        <v>31.85</v>
      </c>
      <c r="N297" s="4">
        <v>0.0657383</v>
      </c>
      <c r="O297">
        <f t="shared" si="32"/>
        <v>5.272205138041343</v>
      </c>
      <c r="P297">
        <f t="shared" si="33"/>
        <v>0.11038757826381387</v>
      </c>
      <c r="Y297" s="2"/>
      <c r="Z297" s="2">
        <f t="shared" si="36"/>
        <v>0.9445976054290558</v>
      </c>
      <c r="AA297" s="1">
        <f t="shared" si="37"/>
        <v>2.9850845255047034</v>
      </c>
      <c r="AB297">
        <f t="shared" si="34"/>
        <v>3.160165247453508</v>
      </c>
    </row>
    <row r="298" spans="1:28" ht="12.75">
      <c r="A298">
        <v>1974</v>
      </c>
      <c r="B298">
        <v>15</v>
      </c>
      <c r="C298" t="s">
        <v>18</v>
      </c>
      <c r="D298">
        <v>437</v>
      </c>
      <c r="E298">
        <v>1.7</v>
      </c>
      <c r="F298">
        <v>2836</v>
      </c>
      <c r="G298">
        <v>0.0028</v>
      </c>
      <c r="H298">
        <v>0.8</v>
      </c>
      <c r="K298">
        <f>K297</f>
        <v>3334.095238095238</v>
      </c>
      <c r="L298">
        <f t="shared" si="31"/>
        <v>1.8430640682276047</v>
      </c>
      <c r="M298">
        <v>34.73</v>
      </c>
      <c r="N298" s="4">
        <v>0.0543774</v>
      </c>
      <c r="O298">
        <f t="shared" si="32"/>
        <v>5.306835785279599</v>
      </c>
      <c r="P298">
        <f t="shared" si="33"/>
        <v>0.10022103206363975</v>
      </c>
      <c r="Y298" s="2"/>
      <c r="Z298" s="2">
        <f t="shared" si="36"/>
        <v>1.0585623316635961</v>
      </c>
      <c r="AA298" s="1">
        <f t="shared" si="37"/>
        <v>3.208960925572775</v>
      </c>
      <c r="AB298">
        <f t="shared" si="34"/>
        <v>3.031433133020797</v>
      </c>
    </row>
    <row r="299" spans="1:28" ht="12.75">
      <c r="A299">
        <v>1975</v>
      </c>
      <c r="B299">
        <v>15</v>
      </c>
      <c r="C299" t="s">
        <v>18</v>
      </c>
      <c r="D299">
        <v>405</v>
      </c>
      <c r="E299">
        <v>1.72</v>
      </c>
      <c r="F299">
        <v>3051</v>
      </c>
      <c r="G299">
        <v>0.002</v>
      </c>
      <c r="H299">
        <v>0.84</v>
      </c>
      <c r="I299">
        <v>0.86</v>
      </c>
      <c r="K299">
        <f t="shared" si="35"/>
        <v>3334.095238095238</v>
      </c>
      <c r="L299">
        <f t="shared" si="31"/>
        <v>1.8210904492614293</v>
      </c>
      <c r="M299">
        <v>38</v>
      </c>
      <c r="N299" s="4">
        <v>0.0546387</v>
      </c>
      <c r="O299">
        <f t="shared" si="32"/>
        <v>4.792343287530077</v>
      </c>
      <c r="P299">
        <f t="shared" si="33"/>
        <v>0.09950201473006046</v>
      </c>
      <c r="Y299" s="2"/>
      <c r="Z299" s="2">
        <f t="shared" si="36"/>
        <v>1.0173404681129776</v>
      </c>
      <c r="AA299" s="1">
        <f t="shared" si="37"/>
        <v>3.259843217032929</v>
      </c>
      <c r="AB299">
        <f t="shared" si="34"/>
        <v>3.2042795103584902</v>
      </c>
    </row>
    <row r="300" spans="1:28" ht="12.75">
      <c r="A300">
        <v>1976</v>
      </c>
      <c r="B300">
        <v>15</v>
      </c>
      <c r="C300" t="s">
        <v>18</v>
      </c>
      <c r="D300">
        <v>446</v>
      </c>
      <c r="E300">
        <v>1.85</v>
      </c>
      <c r="F300">
        <v>2798</v>
      </c>
      <c r="G300">
        <v>0.0025</v>
      </c>
      <c r="H300">
        <v>0.83</v>
      </c>
      <c r="I300">
        <v>0.85</v>
      </c>
      <c r="K300">
        <f t="shared" si="35"/>
        <v>3334.095238095238</v>
      </c>
      <c r="L300">
        <f t="shared" si="31"/>
        <v>2.0989966705827094</v>
      </c>
      <c r="M300">
        <v>40.2</v>
      </c>
      <c r="N300" s="4">
        <v>0.0524141</v>
      </c>
      <c r="O300">
        <f t="shared" si="32"/>
        <v>5.221384752693307</v>
      </c>
      <c r="P300">
        <f t="shared" si="33"/>
        <v>0.11001702139158918</v>
      </c>
      <c r="Y300" s="2"/>
      <c r="Z300" s="2">
        <f t="shared" si="36"/>
        <v>1.1807470067863197</v>
      </c>
      <c r="AA300" s="1">
        <f t="shared" si="37"/>
        <v>3.7313556568808792</v>
      </c>
      <c r="AB300">
        <f t="shared" si="34"/>
        <v>3.160165247453508</v>
      </c>
    </row>
    <row r="301" spans="1:28" ht="12.75">
      <c r="A301">
        <v>1977</v>
      </c>
      <c r="B301">
        <v>15</v>
      </c>
      <c r="C301" t="s">
        <v>18</v>
      </c>
      <c r="D301">
        <v>441</v>
      </c>
      <c r="E301">
        <v>2.363</v>
      </c>
      <c r="F301">
        <v>3549</v>
      </c>
      <c r="G301">
        <v>0.0023</v>
      </c>
      <c r="H301">
        <v>0.849</v>
      </c>
      <c r="K301">
        <f t="shared" si="35"/>
        <v>3334.095238095238</v>
      </c>
      <c r="L301">
        <f t="shared" si="31"/>
        <v>2.2528701412724543</v>
      </c>
      <c r="M301">
        <v>42.75</v>
      </c>
      <c r="N301" s="4">
        <v>0.053033</v>
      </c>
      <c r="O301">
        <f t="shared" si="32"/>
        <v>5.269871675491121</v>
      </c>
      <c r="P301">
        <f t="shared" si="33"/>
        <v>0.11947646220210206</v>
      </c>
      <c r="Y301" s="2"/>
      <c r="Z301" s="2">
        <f t="shared" si="36"/>
        <v>1.250724602488622</v>
      </c>
      <c r="AA301" s="1">
        <f t="shared" si="37"/>
        <v>4.057986756907292</v>
      </c>
      <c r="AB301">
        <f t="shared" si="34"/>
        <v>3.2445086223081696</v>
      </c>
    </row>
    <row r="302" spans="1:28" ht="12.75">
      <c r="A302">
        <v>1978</v>
      </c>
      <c r="B302">
        <v>15</v>
      </c>
      <c r="C302" t="s">
        <v>18</v>
      </c>
      <c r="D302">
        <v>451</v>
      </c>
      <c r="E302">
        <v>2.635</v>
      </c>
      <c r="F302">
        <v>3370</v>
      </c>
      <c r="G302">
        <v>0.0029</v>
      </c>
      <c r="H302">
        <v>0.839</v>
      </c>
      <c r="I302">
        <v>0.92</v>
      </c>
      <c r="K302">
        <f t="shared" si="35"/>
        <v>3334.095238095238</v>
      </c>
      <c r="L302">
        <f t="shared" si="31"/>
        <v>2.619247517397455</v>
      </c>
      <c r="M302">
        <v>45.76</v>
      </c>
      <c r="N302" s="4">
        <v>0.0406424</v>
      </c>
      <c r="O302">
        <f t="shared" si="32"/>
        <v>5.7238800642426915</v>
      </c>
      <c r="P302">
        <f t="shared" si="33"/>
        <v>0.10645250530107433</v>
      </c>
      <c r="Y302" s="2"/>
      <c r="Z302" s="2">
        <f t="shared" si="36"/>
        <v>1.464240363719569</v>
      </c>
      <c r="AA302" s="1">
        <f t="shared" si="37"/>
        <v>4.685335637084414</v>
      </c>
      <c r="AB302">
        <f t="shared" si="34"/>
        <v>3.1998405133310124</v>
      </c>
    </row>
    <row r="303" spans="1:28" ht="12.75">
      <c r="A303">
        <v>1979</v>
      </c>
      <c r="B303">
        <v>15</v>
      </c>
      <c r="C303" t="s">
        <v>18</v>
      </c>
      <c r="D303">
        <v>455</v>
      </c>
      <c r="E303">
        <v>2.617</v>
      </c>
      <c r="F303">
        <v>3457</v>
      </c>
      <c r="G303">
        <v>0.0026</v>
      </c>
      <c r="H303">
        <v>0.847</v>
      </c>
      <c r="I303">
        <v>0.94</v>
      </c>
      <c r="K303">
        <f t="shared" si="35"/>
        <v>3334.095238095238</v>
      </c>
      <c r="L303">
        <f t="shared" si="31"/>
        <v>2.5057383221348304</v>
      </c>
      <c r="M303">
        <v>49.55</v>
      </c>
      <c r="N303" s="4">
        <v>0.0324382</v>
      </c>
      <c r="O303">
        <f t="shared" si="32"/>
        <v>5.0569895502216555</v>
      </c>
      <c r="P303">
        <f t="shared" si="33"/>
        <v>0.08128164084107406</v>
      </c>
      <c r="Y303" s="2"/>
      <c r="Z303" s="2">
        <f t="shared" si="36"/>
        <v>1.393039107286803</v>
      </c>
      <c r="AA303" s="1">
        <f t="shared" si="37"/>
        <v>4.507213405691131</v>
      </c>
      <c r="AB303">
        <f t="shared" si="34"/>
        <v>3.2355253934469568</v>
      </c>
    </row>
    <row r="304" spans="1:28" ht="12.75">
      <c r="A304">
        <v>1980</v>
      </c>
      <c r="B304">
        <v>15</v>
      </c>
      <c r="C304" t="s">
        <v>18</v>
      </c>
      <c r="D304">
        <v>448</v>
      </c>
      <c r="E304">
        <v>3.153</v>
      </c>
      <c r="F304">
        <v>3415</v>
      </c>
      <c r="G304">
        <v>0.0025</v>
      </c>
      <c r="H304">
        <v>0.876</v>
      </c>
      <c r="I304">
        <v>0.93</v>
      </c>
      <c r="K304">
        <f t="shared" si="35"/>
        <v>3334.095238095238</v>
      </c>
      <c r="L304">
        <f t="shared" si="31"/>
        <v>3.0483774320214634</v>
      </c>
      <c r="M304">
        <v>54.04</v>
      </c>
      <c r="N304" s="4">
        <v>0.0232504</v>
      </c>
      <c r="O304">
        <f t="shared" si="32"/>
        <v>5.640964900113737</v>
      </c>
      <c r="P304">
        <f t="shared" si="33"/>
        <v>0.07087599464547184</v>
      </c>
      <c r="Y304" s="2"/>
      <c r="Z304" s="2">
        <f t="shared" si="36"/>
        <v>1.6609878726844154</v>
      </c>
      <c r="AA304" s="1">
        <f t="shared" si="37"/>
        <v>5.594625415921595</v>
      </c>
      <c r="AB304">
        <f t="shared" si="34"/>
        <v>3.3682518144336644</v>
      </c>
    </row>
    <row r="305" spans="1:28" ht="12.75">
      <c r="A305">
        <v>1981</v>
      </c>
      <c r="B305">
        <v>15</v>
      </c>
      <c r="C305" t="s">
        <v>18</v>
      </c>
      <c r="D305">
        <v>465</v>
      </c>
      <c r="E305">
        <v>3.364</v>
      </c>
      <c r="F305">
        <v>3604</v>
      </c>
      <c r="G305">
        <v>0.0031</v>
      </c>
      <c r="H305">
        <v>0.854</v>
      </c>
      <c r="I305">
        <v>0.93</v>
      </c>
      <c r="K305">
        <f t="shared" si="35"/>
        <v>3334.095238095238</v>
      </c>
      <c r="L305">
        <f t="shared" si="31"/>
        <v>3.162167762974051</v>
      </c>
      <c r="M305">
        <v>59.12</v>
      </c>
      <c r="N305" s="4">
        <v>0.0258483</v>
      </c>
      <c r="O305">
        <f t="shared" si="32"/>
        <v>5.348727609901982</v>
      </c>
      <c r="P305">
        <f t="shared" si="33"/>
        <v>0.08173666098768217</v>
      </c>
      <c r="Y305" s="2"/>
      <c r="Z305" s="2">
        <f t="shared" si="36"/>
        <v>1.74946512988225</v>
      </c>
      <c r="AA305" s="1">
        <f t="shared" si="37"/>
        <v>5.71563547646436</v>
      </c>
      <c r="AB305">
        <f t="shared" si="34"/>
        <v>3.2670759644400906</v>
      </c>
    </row>
    <row r="306" spans="1:28" ht="12.75">
      <c r="A306">
        <v>1982</v>
      </c>
      <c r="B306">
        <v>15</v>
      </c>
      <c r="C306" t="s">
        <v>18</v>
      </c>
      <c r="D306">
        <v>487</v>
      </c>
      <c r="E306">
        <v>3.308</v>
      </c>
      <c r="F306">
        <v>3530</v>
      </c>
      <c r="G306">
        <v>0.00395</v>
      </c>
      <c r="H306">
        <v>0.824</v>
      </c>
      <c r="I306">
        <v>0.91</v>
      </c>
      <c r="K306">
        <f t="shared" si="35"/>
        <v>3334.095238095238</v>
      </c>
      <c r="L306">
        <f t="shared" si="31"/>
        <v>3.158864292566654</v>
      </c>
      <c r="M306">
        <v>62.73</v>
      </c>
      <c r="N306" s="4">
        <v>0.0264932</v>
      </c>
      <c r="O306">
        <f t="shared" si="32"/>
        <v>5.035651669961189</v>
      </c>
      <c r="P306">
        <f t="shared" si="33"/>
        <v>0.08368842347582688</v>
      </c>
      <c r="Y306" s="2"/>
      <c r="Z306" s="2">
        <f t="shared" si="36"/>
        <v>1.7843590678661003</v>
      </c>
      <c r="AA306" s="1">
        <f t="shared" si="37"/>
        <v>5.592161240722549</v>
      </c>
      <c r="AB306">
        <f t="shared" si="34"/>
        <v>3.1339887477973627</v>
      </c>
    </row>
    <row r="307" spans="1:28" ht="12.75">
      <c r="A307">
        <v>1983</v>
      </c>
      <c r="B307">
        <v>15</v>
      </c>
      <c r="C307" t="s">
        <v>18</v>
      </c>
      <c r="D307">
        <v>467</v>
      </c>
      <c r="E307">
        <v>3.276</v>
      </c>
      <c r="F307">
        <v>3499</v>
      </c>
      <c r="G307">
        <v>0.0033</v>
      </c>
      <c r="H307">
        <v>0.846</v>
      </c>
      <c r="I307">
        <v>0.91</v>
      </c>
      <c r="K307">
        <f t="shared" si="35"/>
        <v>3334.095238095238</v>
      </c>
      <c r="L307">
        <f t="shared" si="31"/>
        <v>3.1546655918507738</v>
      </c>
      <c r="M307">
        <v>65.21</v>
      </c>
      <c r="N307" s="4">
        <v>0.0286611</v>
      </c>
      <c r="O307">
        <f t="shared" si="32"/>
        <v>4.837702180418301</v>
      </c>
      <c r="P307">
        <f t="shared" si="33"/>
        <v>0.09041618599459421</v>
      </c>
      <c r="Y307" s="2"/>
      <c r="Z307" s="2">
        <f t="shared" si="36"/>
        <v>1.7550195255887946</v>
      </c>
      <c r="AA307" s="1">
        <f t="shared" si="37"/>
        <v>5.670543746838604</v>
      </c>
      <c r="AB307">
        <f t="shared" si="34"/>
        <v>3.231043110438434</v>
      </c>
    </row>
    <row r="308" spans="1:28" ht="12.75">
      <c r="A308">
        <v>1984</v>
      </c>
      <c r="B308">
        <v>15</v>
      </c>
      <c r="C308" t="s">
        <v>18</v>
      </c>
      <c r="D308">
        <v>478</v>
      </c>
      <c r="E308">
        <v>3.27</v>
      </c>
      <c r="F308">
        <v>3546</v>
      </c>
      <c r="G308">
        <v>0.0035</v>
      </c>
      <c r="H308">
        <v>0.836</v>
      </c>
      <c r="I308">
        <v>0.89</v>
      </c>
      <c r="K308">
        <f t="shared" si="35"/>
        <v>3334.095238095238</v>
      </c>
      <c r="L308">
        <f t="shared" si="31"/>
        <v>3.0851597259396453</v>
      </c>
      <c r="M308">
        <v>67.65</v>
      </c>
      <c r="N308" s="4">
        <v>0.0286601</v>
      </c>
      <c r="O308">
        <f t="shared" si="32"/>
        <v>4.560472617796963</v>
      </c>
      <c r="P308">
        <f t="shared" si="33"/>
        <v>0.08842098626140284</v>
      </c>
      <c r="Y308" s="2"/>
      <c r="Z308" s="2">
        <f t="shared" si="36"/>
        <v>1.7282898405045193</v>
      </c>
      <c r="AA308" s="1">
        <f t="shared" si="37"/>
        <v>5.507299939795658</v>
      </c>
      <c r="AB308">
        <f t="shared" si="34"/>
        <v>3.1865603851423305</v>
      </c>
    </row>
    <row r="309" spans="1:28" ht="12.75">
      <c r="A309">
        <v>1985</v>
      </c>
      <c r="B309">
        <v>15</v>
      </c>
      <c r="C309" t="s">
        <v>18</v>
      </c>
      <c r="D309">
        <v>507</v>
      </c>
      <c r="E309">
        <v>2.96</v>
      </c>
      <c r="F309">
        <v>3341</v>
      </c>
      <c r="G309">
        <v>0.004</v>
      </c>
      <c r="H309">
        <v>0.809</v>
      </c>
      <c r="I309">
        <v>0.87</v>
      </c>
      <c r="K309">
        <f t="shared" si="35"/>
        <v>3334.095238095238</v>
      </c>
      <c r="L309">
        <f t="shared" si="31"/>
        <v>2.8323648385054807</v>
      </c>
      <c r="M309">
        <v>69.71</v>
      </c>
      <c r="N309" s="4">
        <v>0.0281698</v>
      </c>
      <c r="O309">
        <f t="shared" si="32"/>
        <v>4.0630681946714695</v>
      </c>
      <c r="P309">
        <f t="shared" si="33"/>
        <v>0.07978715102773169</v>
      </c>
      <c r="Y309" s="2"/>
      <c r="Z309" s="2">
        <f t="shared" si="36"/>
        <v>1.6166497068481478</v>
      </c>
      <c r="AA309" s="1">
        <f t="shared" si="37"/>
        <v>4.962293652372345</v>
      </c>
      <c r="AB309">
        <f t="shared" si="34"/>
        <v>3.0694921920017735</v>
      </c>
    </row>
    <row r="310" spans="1:28" ht="12.75">
      <c r="A310">
        <v>1986</v>
      </c>
      <c r="B310">
        <v>15</v>
      </c>
      <c r="C310" t="s">
        <v>18</v>
      </c>
      <c r="D310">
        <v>509</v>
      </c>
      <c r="E310">
        <v>3.319</v>
      </c>
      <c r="F310">
        <v>3347</v>
      </c>
      <c r="G310">
        <v>0.0053</v>
      </c>
      <c r="H310">
        <v>0.785</v>
      </c>
      <c r="I310">
        <v>0.81</v>
      </c>
      <c r="K310">
        <f t="shared" si="35"/>
        <v>3334.095238095238</v>
      </c>
      <c r="L310">
        <f t="shared" si="31"/>
        <v>3.0889693606845654</v>
      </c>
      <c r="M310">
        <v>71.25</v>
      </c>
      <c r="N310" s="4">
        <v>0.0231499</v>
      </c>
      <c r="O310">
        <f t="shared" si="32"/>
        <v>4.335395593943249</v>
      </c>
      <c r="P310">
        <f t="shared" si="33"/>
        <v>0.07150933180291162</v>
      </c>
      <c r="Y310" s="2"/>
      <c r="Z310" s="2">
        <f t="shared" si="36"/>
        <v>1.7926894141789758</v>
      </c>
      <c r="AA310" s="1">
        <f t="shared" si="37"/>
        <v>5.322579380331744</v>
      </c>
      <c r="AB310">
        <f t="shared" si="34"/>
        <v>2.9690471412580988</v>
      </c>
    </row>
    <row r="311" spans="1:28" ht="12.75">
      <c r="A311">
        <v>1987</v>
      </c>
      <c r="B311">
        <v>15</v>
      </c>
      <c r="C311" t="s">
        <v>18</v>
      </c>
      <c r="D311">
        <v>616</v>
      </c>
      <c r="E311">
        <v>3.536</v>
      </c>
      <c r="F311">
        <v>3376</v>
      </c>
      <c r="G311">
        <v>0.0069</v>
      </c>
      <c r="H311">
        <v>0.761</v>
      </c>
      <c r="K311">
        <f t="shared" si="35"/>
        <v>3334.095238095238</v>
      </c>
      <c r="L311">
        <f t="shared" si="31"/>
        <v>3.310056063965669</v>
      </c>
      <c r="M311">
        <v>73.2</v>
      </c>
      <c r="N311" s="4">
        <v>0.0230763</v>
      </c>
      <c r="O311">
        <f t="shared" si="32"/>
        <v>4.521934513614302</v>
      </c>
      <c r="P311">
        <f t="shared" si="33"/>
        <v>0.07638384674889097</v>
      </c>
      <c r="Y311" s="2"/>
      <c r="Z311" s="2">
        <f t="shared" si="36"/>
        <v>1.9532216208483477</v>
      </c>
      <c r="AA311" s="1">
        <f t="shared" si="37"/>
        <v>5.609435728976391</v>
      </c>
      <c r="AB311">
        <f t="shared" si="34"/>
        <v>2.871889021246872</v>
      </c>
    </row>
    <row r="312" spans="1:28" ht="12.75">
      <c r="A312">
        <v>1988</v>
      </c>
      <c r="B312">
        <v>15</v>
      </c>
      <c r="C312" t="s">
        <v>18</v>
      </c>
      <c r="D312">
        <v>639</v>
      </c>
      <c r="E312">
        <v>3.717</v>
      </c>
      <c r="F312">
        <v>3230</v>
      </c>
      <c r="G312">
        <v>0.006</v>
      </c>
      <c r="H312">
        <v>0.781</v>
      </c>
      <c r="I312">
        <v>0.799</v>
      </c>
      <c r="K312">
        <f t="shared" si="35"/>
        <v>3334.095238095238</v>
      </c>
      <c r="L312">
        <f t="shared" si="31"/>
        <v>3.385299283897703</v>
      </c>
      <c r="M312">
        <v>75.69</v>
      </c>
      <c r="N312" s="4">
        <v>0.019539</v>
      </c>
      <c r="O312">
        <f t="shared" si="32"/>
        <v>4.472584600208354</v>
      </c>
      <c r="P312">
        <f t="shared" si="33"/>
        <v>0.06614536270807722</v>
      </c>
      <c r="Y312" s="2"/>
      <c r="Z312" s="2">
        <f t="shared" si="36"/>
        <v>1.9701198317105426</v>
      </c>
      <c r="AA312" s="1">
        <f t="shared" si="37"/>
        <v>5.817032576951427</v>
      </c>
      <c r="AB312">
        <f t="shared" si="34"/>
        <v>2.952628811365667</v>
      </c>
    </row>
    <row r="313" spans="1:28" ht="12.75">
      <c r="A313">
        <v>1989</v>
      </c>
      <c r="B313">
        <v>15</v>
      </c>
      <c r="C313" t="s">
        <v>18</v>
      </c>
      <c r="D313">
        <v>673</v>
      </c>
      <c r="E313">
        <v>3.872</v>
      </c>
      <c r="F313">
        <v>3378</v>
      </c>
      <c r="G313">
        <v>0.0068</v>
      </c>
      <c r="H313">
        <v>0.775</v>
      </c>
      <c r="I313">
        <v>0.823</v>
      </c>
      <c r="K313">
        <f t="shared" si="35"/>
        <v>3334.095238095238</v>
      </c>
      <c r="L313">
        <f t="shared" si="31"/>
        <v>3.654406575512224</v>
      </c>
      <c r="M313">
        <v>78.56</v>
      </c>
      <c r="N313" s="4">
        <v>0.0236218</v>
      </c>
      <c r="O313">
        <f t="shared" si="32"/>
        <v>4.6517395309473315</v>
      </c>
      <c r="P313">
        <f t="shared" si="33"/>
        <v>0.08632366124543464</v>
      </c>
      <c r="Y313" s="2"/>
      <c r="Z313" s="2">
        <f t="shared" si="36"/>
        <v>2.1355936312256505</v>
      </c>
      <c r="AA313" s="1">
        <f t="shared" si="37"/>
        <v>6.253384175660102</v>
      </c>
      <c r="AB313">
        <f t="shared" si="34"/>
        <v>2.92817139189125</v>
      </c>
    </row>
    <row r="314" spans="1:28" ht="12.75">
      <c r="A314">
        <v>1990</v>
      </c>
      <c r="B314">
        <v>15</v>
      </c>
      <c r="C314" t="s">
        <v>18</v>
      </c>
      <c r="D314">
        <v>704</v>
      </c>
      <c r="E314">
        <v>3.714</v>
      </c>
      <c r="F314">
        <v>3271</v>
      </c>
      <c r="G314">
        <v>0.008</v>
      </c>
      <c r="H314">
        <v>0.764</v>
      </c>
      <c r="I314">
        <v>0.851</v>
      </c>
      <c r="K314">
        <f t="shared" si="35"/>
        <v>3334.095238095238</v>
      </c>
      <c r="L314">
        <f t="shared" si="31"/>
        <v>3.9322867502856775</v>
      </c>
      <c r="M314">
        <v>81.59</v>
      </c>
      <c r="N314" s="4">
        <v>0.018391</v>
      </c>
      <c r="O314">
        <f t="shared" si="32"/>
        <v>4.819569494160653</v>
      </c>
      <c r="P314">
        <f t="shared" si="33"/>
        <v>0.0723186856245039</v>
      </c>
      <c r="Y314" s="2"/>
      <c r="Z314" s="2">
        <f t="shared" si="36"/>
        <v>2.3155718605169158</v>
      </c>
      <c r="AA314" s="1">
        <f t="shared" si="37"/>
        <v>6.677779839240421</v>
      </c>
      <c r="AB314">
        <f t="shared" si="34"/>
        <v>2.883857742920451</v>
      </c>
    </row>
    <row r="315" spans="1:28" ht="12.75">
      <c r="A315">
        <v>1991</v>
      </c>
      <c r="B315">
        <v>15</v>
      </c>
      <c r="C315" t="s">
        <v>18</v>
      </c>
      <c r="D315">
        <v>739</v>
      </c>
      <c r="E315">
        <v>4.169</v>
      </c>
      <c r="F315">
        <v>3360</v>
      </c>
      <c r="G315">
        <v>0.01</v>
      </c>
      <c r="H315">
        <v>0.734</v>
      </c>
      <c r="I315">
        <v>0.8</v>
      </c>
      <c r="K315">
        <f t="shared" si="35"/>
        <v>3334.095238095238</v>
      </c>
      <c r="L315">
        <f t="shared" si="31"/>
        <v>3.8535930754098593</v>
      </c>
      <c r="M315">
        <v>84.44</v>
      </c>
      <c r="N315" s="4">
        <v>0.0170938</v>
      </c>
      <c r="O315">
        <f t="shared" si="32"/>
        <v>4.563705679073732</v>
      </c>
      <c r="P315">
        <f t="shared" si="33"/>
        <v>0.06587254931244105</v>
      </c>
      <c r="Y315" s="2"/>
      <c r="Z315" s="2">
        <f t="shared" si="36"/>
        <v>2.3169135854736553</v>
      </c>
      <c r="AA315" s="1">
        <f t="shared" si="37"/>
        <v>6.409466319310708</v>
      </c>
      <c r="AB315">
        <f t="shared" si="34"/>
        <v>2.7663812580219287</v>
      </c>
    </row>
    <row r="316" spans="1:28" ht="12.75">
      <c r="A316">
        <v>1992</v>
      </c>
      <c r="B316">
        <v>15</v>
      </c>
      <c r="C316" t="s">
        <v>18</v>
      </c>
      <c r="D316">
        <v>699</v>
      </c>
      <c r="E316">
        <v>4.516</v>
      </c>
      <c r="F316">
        <v>3604</v>
      </c>
      <c r="G316">
        <v>0.013</v>
      </c>
      <c r="H316">
        <v>0.71</v>
      </c>
      <c r="I316">
        <v>0.734</v>
      </c>
      <c r="K316">
        <f t="shared" si="35"/>
        <v>3334.095238095238</v>
      </c>
      <c r="L316">
        <f t="shared" si="31"/>
        <v>4.123421520262077</v>
      </c>
      <c r="M316">
        <v>86.39</v>
      </c>
      <c r="N316" s="4">
        <v>0.0160524</v>
      </c>
      <c r="O316">
        <f t="shared" si="32"/>
        <v>4.773031045563233</v>
      </c>
      <c r="P316">
        <f t="shared" si="33"/>
        <v>0.06619081161185497</v>
      </c>
      <c r="Y316" s="2"/>
      <c r="Z316" s="2">
        <f t="shared" si="36"/>
        <v>2.520730616287338</v>
      </c>
      <c r="AA316" s="1">
        <f t="shared" si="37"/>
        <v>6.7451098994476135</v>
      </c>
      <c r="AB316">
        <f t="shared" si="34"/>
        <v>2.6758551095722236</v>
      </c>
    </row>
    <row r="317" spans="1:30" ht="12.75">
      <c r="A317">
        <v>1993</v>
      </c>
      <c r="B317">
        <v>15</v>
      </c>
      <c r="C317" t="s">
        <v>18</v>
      </c>
      <c r="D317">
        <v>678</v>
      </c>
      <c r="E317">
        <v>4.845</v>
      </c>
      <c r="F317">
        <v>3659</v>
      </c>
      <c r="G317">
        <v>0.019</v>
      </c>
      <c r="H317">
        <v>0.662</v>
      </c>
      <c r="I317">
        <v>0.684</v>
      </c>
      <c r="K317">
        <f t="shared" si="35"/>
        <v>3334.095238095238</v>
      </c>
      <c r="L317">
        <f t="shared" si="31"/>
        <v>4.082865165202136</v>
      </c>
      <c r="M317">
        <v>88.38</v>
      </c>
      <c r="N317" s="4">
        <v>0.0158576</v>
      </c>
      <c r="O317">
        <f t="shared" si="32"/>
        <v>4.619670926908958</v>
      </c>
      <c r="P317">
        <f t="shared" si="33"/>
        <v>0.06474444264370939</v>
      </c>
      <c r="Q317" s="1">
        <f>100*((O304/O297)^(1/7)-1)</f>
        <v>0.9704850316172964</v>
      </c>
      <c r="R317" s="1">
        <f>100*((O317/O304)^(1/13)-1)</f>
        <v>-1.5246549970661216</v>
      </c>
      <c r="S317" s="1"/>
      <c r="T317" s="1">
        <f>100*((P304/P297)^(1/7)-1)</f>
        <v>-6.1333583210673615</v>
      </c>
      <c r="U317" s="1">
        <f>100*((P317/P304)^(1/13)-1)</f>
        <v>-0.6936135257100351</v>
      </c>
      <c r="V317">
        <v>1</v>
      </c>
      <c r="Y317" s="2"/>
      <c r="Z317" s="2">
        <f t="shared" si="36"/>
        <v>2.580377109690267</v>
      </c>
      <c r="AA317" s="1">
        <f t="shared" si="37"/>
        <v>6.460213855804212</v>
      </c>
      <c r="AB317">
        <f t="shared" si="34"/>
        <v>2.503592917307989</v>
      </c>
      <c r="AD317" s="1">
        <f>100*((AB317/AB297)^(1/20)-1)</f>
        <v>-1.1577333519747102</v>
      </c>
    </row>
    <row r="318" spans="1:28" ht="12.75">
      <c r="A318">
        <v>1973</v>
      </c>
      <c r="B318">
        <v>16</v>
      </c>
      <c r="C318" t="s">
        <v>21</v>
      </c>
      <c r="D318">
        <v>589</v>
      </c>
      <c r="E318">
        <v>3.98</v>
      </c>
      <c r="F318">
        <v>8008</v>
      </c>
      <c r="G318">
        <v>0.005</v>
      </c>
      <c r="H318">
        <v>0.74</v>
      </c>
      <c r="I318">
        <v>0.74</v>
      </c>
      <c r="K318">
        <f>AVERAGE(F318:F338)</f>
        <v>8031.142857142857</v>
      </c>
      <c r="L318">
        <f t="shared" si="31"/>
        <v>3.8770843014103353</v>
      </c>
      <c r="M318">
        <v>31.85</v>
      </c>
      <c r="N318" s="4">
        <v>0.0657383</v>
      </c>
      <c r="O318">
        <f t="shared" si="32"/>
        <v>12.172949141005763</v>
      </c>
      <c r="P318">
        <f t="shared" si="33"/>
        <v>0.25487293093140306</v>
      </c>
      <c r="Y318" s="2"/>
      <c r="Z318" s="2">
        <f t="shared" si="36"/>
        <v>2.321362943475616</v>
      </c>
      <c r="AA318" s="1">
        <f t="shared" si="37"/>
        <v>6.475412525426302</v>
      </c>
      <c r="AB318">
        <f t="shared" si="34"/>
        <v>2.789487332700812</v>
      </c>
    </row>
    <row r="319" spans="1:28" ht="12.75">
      <c r="A319">
        <v>1974</v>
      </c>
      <c r="B319">
        <v>16</v>
      </c>
      <c r="C319" t="s">
        <v>21</v>
      </c>
      <c r="D319">
        <v>517</v>
      </c>
      <c r="E319">
        <v>4.55</v>
      </c>
      <c r="F319">
        <v>7820</v>
      </c>
      <c r="G319">
        <v>0.0055</v>
      </c>
      <c r="H319">
        <v>0.75</v>
      </c>
      <c r="K319">
        <f>K318</f>
        <v>8031.142857142857</v>
      </c>
      <c r="L319">
        <f t="shared" si="31"/>
        <v>4.666010404444517</v>
      </c>
      <c r="M319">
        <v>34.73</v>
      </c>
      <c r="N319" s="4">
        <v>0.0543774</v>
      </c>
      <c r="O319">
        <f t="shared" si="32"/>
        <v>13.435100502287698</v>
      </c>
      <c r="P319">
        <f t="shared" si="33"/>
        <v>0.2537255141666413</v>
      </c>
      <c r="Y319" s="2"/>
      <c r="Z319" s="2">
        <f t="shared" si="36"/>
        <v>2.7744263858210703</v>
      </c>
      <c r="AA319" s="1">
        <f t="shared" si="37"/>
        <v>7.8472628452678554</v>
      </c>
      <c r="AB319">
        <f t="shared" si="34"/>
        <v>2.8284271247461907</v>
      </c>
    </row>
    <row r="320" spans="1:28" ht="12.75">
      <c r="A320">
        <v>1975</v>
      </c>
      <c r="B320">
        <v>16</v>
      </c>
      <c r="C320" t="s">
        <v>21</v>
      </c>
      <c r="D320">
        <v>517</v>
      </c>
      <c r="E320">
        <v>4.43</v>
      </c>
      <c r="F320">
        <v>7673</v>
      </c>
      <c r="G320">
        <v>0.006</v>
      </c>
      <c r="H320">
        <v>0.75</v>
      </c>
      <c r="I320">
        <v>0.69</v>
      </c>
      <c r="K320">
        <f t="shared" si="35"/>
        <v>8031.142857142857</v>
      </c>
      <c r="L320">
        <f t="shared" si="31"/>
        <v>5.090193168484928</v>
      </c>
      <c r="M320">
        <v>38</v>
      </c>
      <c r="N320" s="4">
        <v>0.0546387</v>
      </c>
      <c r="O320">
        <f t="shared" si="32"/>
        <v>13.395245180223496</v>
      </c>
      <c r="P320">
        <f t="shared" si="33"/>
        <v>0.27812153747489743</v>
      </c>
      <c r="Y320" s="2"/>
      <c r="Z320" s="2">
        <f t="shared" si="36"/>
        <v>3.026646966350259</v>
      </c>
      <c r="AA320" s="1">
        <f t="shared" si="37"/>
        <v>8.560650376655843</v>
      </c>
      <c r="AB320">
        <f t="shared" si="34"/>
        <v>2.8284271247461907</v>
      </c>
    </row>
    <row r="321" spans="1:28" ht="12.75">
      <c r="A321">
        <v>1976</v>
      </c>
      <c r="B321">
        <v>16</v>
      </c>
      <c r="C321" t="s">
        <v>21</v>
      </c>
      <c r="D321">
        <v>553</v>
      </c>
      <c r="E321">
        <v>5.02</v>
      </c>
      <c r="F321">
        <v>7485</v>
      </c>
      <c r="G321">
        <v>0.0068</v>
      </c>
      <c r="H321">
        <v>0.74</v>
      </c>
      <c r="I321">
        <v>0.8</v>
      </c>
      <c r="K321">
        <f t="shared" si="35"/>
        <v>8031.142857142857</v>
      </c>
      <c r="L321">
        <f t="shared" si="31"/>
        <v>5.272834649918056</v>
      </c>
      <c r="M321">
        <v>40.2</v>
      </c>
      <c r="N321" s="4">
        <v>0.0524141</v>
      </c>
      <c r="O321">
        <f t="shared" si="32"/>
        <v>13.11650410427377</v>
      </c>
      <c r="P321">
        <f t="shared" si="33"/>
        <v>0.27637088262426995</v>
      </c>
      <c r="Y321" s="2"/>
      <c r="Z321" s="2">
        <f t="shared" si="36"/>
        <v>3.1570536031268372</v>
      </c>
      <c r="AA321" s="1">
        <f t="shared" si="37"/>
        <v>8.80656103457977</v>
      </c>
      <c r="AB321">
        <f t="shared" si="34"/>
        <v>2.7894873327008125</v>
      </c>
    </row>
    <row r="322" spans="1:28" ht="12.75">
      <c r="A322">
        <v>1977</v>
      </c>
      <c r="B322">
        <v>16</v>
      </c>
      <c r="C322" t="s">
        <v>21</v>
      </c>
      <c r="D322">
        <v>551</v>
      </c>
      <c r="E322">
        <v>6.16</v>
      </c>
      <c r="F322">
        <v>8809</v>
      </c>
      <c r="G322">
        <v>0.0077</v>
      </c>
      <c r="H322">
        <v>0.735</v>
      </c>
      <c r="K322">
        <f t="shared" si="35"/>
        <v>8031.142857142857</v>
      </c>
      <c r="L322">
        <f t="shared" si="31"/>
        <v>5.708238077893975</v>
      </c>
      <c r="M322">
        <v>42.75</v>
      </c>
      <c r="N322" s="4">
        <v>0.053033</v>
      </c>
      <c r="O322">
        <f t="shared" si="32"/>
        <v>13.35260369098006</v>
      </c>
      <c r="P322">
        <f t="shared" si="33"/>
        <v>0.3027249899849512</v>
      </c>
      <c r="Y322" s="2"/>
      <c r="Z322" s="2">
        <f t="shared" si="36"/>
        <v>3.429612326839632</v>
      </c>
      <c r="AA322" s="1">
        <f t="shared" si="37"/>
        <v>9.500777011711028</v>
      </c>
      <c r="AB322">
        <f t="shared" si="34"/>
        <v>2.7702189362218497</v>
      </c>
    </row>
    <row r="323" spans="1:28" ht="12.75">
      <c r="A323">
        <v>1978</v>
      </c>
      <c r="B323">
        <v>16</v>
      </c>
      <c r="C323" t="s">
        <v>21</v>
      </c>
      <c r="D323">
        <v>655</v>
      </c>
      <c r="E323">
        <v>6.792</v>
      </c>
      <c r="F323">
        <v>8196</v>
      </c>
      <c r="G323">
        <v>0.0056</v>
      </c>
      <c r="H323">
        <v>0.786</v>
      </c>
      <c r="I323">
        <v>0.84</v>
      </c>
      <c r="K323">
        <f t="shared" si="35"/>
        <v>8031.142857142857</v>
      </c>
      <c r="L323">
        <f aca="true" t="shared" si="38" ref="L323:L380">G323*K323^H323</f>
        <v>6.566637236211461</v>
      </c>
      <c r="M323">
        <v>45.76</v>
      </c>
      <c r="N323" s="4">
        <v>0.0406424</v>
      </c>
      <c r="O323">
        <f t="shared" si="32"/>
        <v>14.350168785427146</v>
      </c>
      <c r="P323">
        <f t="shared" si="33"/>
        <v>0.2668838972090007</v>
      </c>
      <c r="Y323" s="2"/>
      <c r="Z323" s="2">
        <f t="shared" si="36"/>
        <v>3.8083201307720955</v>
      </c>
      <c r="AA323" s="1">
        <f t="shared" si="37"/>
        <v>11.322767811343788</v>
      </c>
      <c r="AB323">
        <f t="shared" si="34"/>
        <v>2.973165968862029</v>
      </c>
    </row>
    <row r="324" spans="1:28" ht="12.75">
      <c r="A324">
        <v>1979</v>
      </c>
      <c r="B324">
        <v>16</v>
      </c>
      <c r="C324" t="s">
        <v>21</v>
      </c>
      <c r="D324">
        <v>654</v>
      </c>
      <c r="E324">
        <v>7.081</v>
      </c>
      <c r="F324">
        <v>8278</v>
      </c>
      <c r="G324">
        <v>0.0076</v>
      </c>
      <c r="H324">
        <v>0.754</v>
      </c>
      <c r="I324">
        <v>0.82</v>
      </c>
      <c r="K324">
        <f t="shared" si="35"/>
        <v>8031.142857142857</v>
      </c>
      <c r="L324">
        <f t="shared" si="38"/>
        <v>6.683681022005075</v>
      </c>
      <c r="M324">
        <v>49.55</v>
      </c>
      <c r="N324" s="4">
        <v>0.0324382</v>
      </c>
      <c r="O324">
        <f aca="true" t="shared" si="39" ref="O324:O380">100*L324/M324</f>
        <v>13.4887608920385</v>
      </c>
      <c r="P324">
        <f aca="true" t="shared" si="40" ref="P324:P380">L324*N324</f>
        <v>0.21680658172800502</v>
      </c>
      <c r="Y324" s="2"/>
      <c r="Z324" s="2">
        <f t="shared" si="36"/>
        <v>3.963137116716801</v>
      </c>
      <c r="AA324" s="1">
        <f t="shared" si="37"/>
        <v>11.271775537485889</v>
      </c>
      <c r="AB324">
        <f aca="true" t="shared" si="41" ref="AB324:AB380">AA324/Z324</f>
        <v>2.8441548211745484</v>
      </c>
    </row>
    <row r="325" spans="1:28" ht="12.75">
      <c r="A325">
        <v>1980</v>
      </c>
      <c r="B325">
        <v>16</v>
      </c>
      <c r="C325" t="s">
        <v>21</v>
      </c>
      <c r="D325">
        <v>655</v>
      </c>
      <c r="E325">
        <v>8.572</v>
      </c>
      <c r="F325">
        <v>8036</v>
      </c>
      <c r="G325">
        <v>0.0094</v>
      </c>
      <c r="H325">
        <v>0.754</v>
      </c>
      <c r="I325">
        <v>0.81</v>
      </c>
      <c r="K325">
        <f t="shared" si="35"/>
        <v>8031.142857142857</v>
      </c>
      <c r="L325">
        <f t="shared" si="38"/>
        <v>8.266658106164172</v>
      </c>
      <c r="M325">
        <v>54.04</v>
      </c>
      <c r="N325" s="4">
        <v>0.0232504</v>
      </c>
      <c r="O325">
        <f t="shared" si="39"/>
        <v>15.297294793049913</v>
      </c>
      <c r="P325">
        <f t="shared" si="40"/>
        <v>0.19220310763155948</v>
      </c>
      <c r="Y325" s="2"/>
      <c r="Z325" s="2">
        <f t="shared" si="36"/>
        <v>4.901774854886569</v>
      </c>
      <c r="AA325" s="1">
        <f t="shared" si="37"/>
        <v>13.941406585837811</v>
      </c>
      <c r="AB325">
        <f t="shared" si="41"/>
        <v>2.844154821174549</v>
      </c>
    </row>
    <row r="326" spans="1:28" ht="12.75">
      <c r="A326">
        <v>1981</v>
      </c>
      <c r="B326">
        <v>16</v>
      </c>
      <c r="C326" t="s">
        <v>21</v>
      </c>
      <c r="D326">
        <v>662</v>
      </c>
      <c r="E326">
        <v>8.179</v>
      </c>
      <c r="F326">
        <v>8200</v>
      </c>
      <c r="G326">
        <v>0.0108</v>
      </c>
      <c r="H326">
        <v>0.733</v>
      </c>
      <c r="I326">
        <v>0.83</v>
      </c>
      <c r="K326">
        <f t="shared" si="35"/>
        <v>8031.142857142857</v>
      </c>
      <c r="L326">
        <f t="shared" si="38"/>
        <v>7.863674959616409</v>
      </c>
      <c r="M326">
        <v>59.12</v>
      </c>
      <c r="N326" s="4">
        <v>0.0258483</v>
      </c>
      <c r="O326">
        <f t="shared" si="39"/>
        <v>13.30120933629298</v>
      </c>
      <c r="P326">
        <f t="shared" si="40"/>
        <v>0.20326262945865284</v>
      </c>
      <c r="Y326" s="2"/>
      <c r="Z326" s="2">
        <f t="shared" si="36"/>
        <v>4.73119193719147</v>
      </c>
      <c r="AA326" s="1">
        <f t="shared" si="37"/>
        <v>13.070149064213624</v>
      </c>
      <c r="AB326">
        <f t="shared" si="41"/>
        <v>2.762548896287713</v>
      </c>
    </row>
    <row r="327" spans="1:28" ht="12.75">
      <c r="A327">
        <v>1982</v>
      </c>
      <c r="B327">
        <v>16</v>
      </c>
      <c r="C327" t="s">
        <v>21</v>
      </c>
      <c r="D327">
        <v>668</v>
      </c>
      <c r="E327">
        <v>8.401</v>
      </c>
      <c r="F327">
        <v>8300</v>
      </c>
      <c r="G327">
        <v>0.0109</v>
      </c>
      <c r="H327">
        <v>0.734</v>
      </c>
      <c r="I327">
        <v>0.81</v>
      </c>
      <c r="K327">
        <f t="shared" si="35"/>
        <v>8031.142857142857</v>
      </c>
      <c r="L327">
        <f t="shared" si="38"/>
        <v>8.008166123670891</v>
      </c>
      <c r="M327">
        <v>62.73</v>
      </c>
      <c r="N327" s="4">
        <v>0.0264932</v>
      </c>
      <c r="O327">
        <f t="shared" si="39"/>
        <v>12.766086599188414</v>
      </c>
      <c r="P327">
        <f t="shared" si="40"/>
        <v>0.21216194674763766</v>
      </c>
      <c r="Y327" s="2"/>
      <c r="Z327" s="2">
        <f t="shared" si="36"/>
        <v>4.814786751891182</v>
      </c>
      <c r="AA327" s="1">
        <f t="shared" si="37"/>
        <v>13.319535831804044</v>
      </c>
      <c r="AB327">
        <f t="shared" si="41"/>
        <v>2.7663812580219287</v>
      </c>
    </row>
    <row r="328" spans="1:28" ht="12.75">
      <c r="A328">
        <v>1983</v>
      </c>
      <c r="B328">
        <v>16</v>
      </c>
      <c r="C328" t="s">
        <v>21</v>
      </c>
      <c r="D328">
        <v>614</v>
      </c>
      <c r="E328">
        <v>8.065</v>
      </c>
      <c r="F328">
        <v>8068</v>
      </c>
      <c r="G328">
        <v>0.0098</v>
      </c>
      <c r="H328">
        <v>0.743</v>
      </c>
      <c r="I328">
        <v>0.79</v>
      </c>
      <c r="K328">
        <f t="shared" si="35"/>
        <v>8031.142857142857</v>
      </c>
      <c r="L328">
        <f t="shared" si="38"/>
        <v>7.8068466321902035</v>
      </c>
      <c r="M328">
        <v>65.21</v>
      </c>
      <c r="N328" s="4">
        <v>0.0286611</v>
      </c>
      <c r="O328">
        <f t="shared" si="39"/>
        <v>11.971854979589333</v>
      </c>
      <c r="P328">
        <f t="shared" si="40"/>
        <v>0.22375281200986663</v>
      </c>
      <c r="Y328" s="2"/>
      <c r="Z328" s="2">
        <f t="shared" si="36"/>
        <v>4.664556531566545</v>
      </c>
      <c r="AA328" s="1">
        <f t="shared" si="37"/>
        <v>13.065948268842435</v>
      </c>
      <c r="AB328">
        <f t="shared" si="41"/>
        <v>2.801112641774408</v>
      </c>
    </row>
    <row r="329" spans="1:28" ht="12.75">
      <c r="A329">
        <v>1984</v>
      </c>
      <c r="B329">
        <v>16</v>
      </c>
      <c r="C329" t="s">
        <v>21</v>
      </c>
      <c r="D329">
        <v>642</v>
      </c>
      <c r="E329">
        <v>7.68</v>
      </c>
      <c r="F329">
        <v>7981</v>
      </c>
      <c r="G329">
        <v>0.0136</v>
      </c>
      <c r="H329">
        <v>0.702</v>
      </c>
      <c r="I329">
        <v>0.77</v>
      </c>
      <c r="K329">
        <f t="shared" si="35"/>
        <v>8031.142857142857</v>
      </c>
      <c r="L329">
        <f t="shared" si="38"/>
        <v>7.49363626355315</v>
      </c>
      <c r="M329">
        <v>67.65</v>
      </c>
      <c r="N329" s="4">
        <v>0.0286601</v>
      </c>
      <c r="O329">
        <f t="shared" si="39"/>
        <v>11.077067647528677</v>
      </c>
      <c r="P329">
        <f t="shared" si="40"/>
        <v>0.21476836467705965</v>
      </c>
      <c r="Y329" s="2"/>
      <c r="Z329" s="2">
        <f t="shared" si="36"/>
        <v>4.606483839740318</v>
      </c>
      <c r="AA329" s="1">
        <f t="shared" si="37"/>
        <v>12.190335710285359</v>
      </c>
      <c r="AB329">
        <f t="shared" si="41"/>
        <v>2.6463428798162387</v>
      </c>
    </row>
    <row r="330" spans="1:28" ht="12.75">
      <c r="A330">
        <v>1985</v>
      </c>
      <c r="B330">
        <v>16</v>
      </c>
      <c r="C330" t="s">
        <v>21</v>
      </c>
      <c r="D330">
        <v>642</v>
      </c>
      <c r="E330">
        <v>7.88</v>
      </c>
      <c r="F330">
        <v>8093</v>
      </c>
      <c r="G330">
        <v>0.013</v>
      </c>
      <c r="H330">
        <v>0.708</v>
      </c>
      <c r="I330">
        <v>0.73</v>
      </c>
      <c r="K330">
        <f t="shared" si="35"/>
        <v>8031.142857142857</v>
      </c>
      <c r="L330">
        <f t="shared" si="38"/>
        <v>7.560068262727591</v>
      </c>
      <c r="M330">
        <v>69.71</v>
      </c>
      <c r="N330" s="4">
        <v>0.0281698</v>
      </c>
      <c r="O330">
        <f t="shared" si="39"/>
        <v>10.84502691540323</v>
      </c>
      <c r="P330">
        <f t="shared" si="40"/>
        <v>0.21296561094738367</v>
      </c>
      <c r="Y330" s="2"/>
      <c r="Z330" s="2">
        <f t="shared" si="36"/>
        <v>4.628033351543591</v>
      </c>
      <c r="AA330" s="1">
        <f t="shared" si="37"/>
        <v>12.349658655341832</v>
      </c>
      <c r="AB330">
        <f t="shared" si="41"/>
        <v>2.668446339355537</v>
      </c>
    </row>
    <row r="331" spans="1:28" ht="12.75">
      <c r="A331">
        <v>1986</v>
      </c>
      <c r="B331">
        <v>16</v>
      </c>
      <c r="C331" t="s">
        <v>21</v>
      </c>
      <c r="D331">
        <v>703</v>
      </c>
      <c r="E331">
        <v>9.053</v>
      </c>
      <c r="F331">
        <v>8069</v>
      </c>
      <c r="G331">
        <v>0.0072</v>
      </c>
      <c r="H331">
        <v>0.785</v>
      </c>
      <c r="I331">
        <v>0.73</v>
      </c>
      <c r="K331">
        <f t="shared" si="35"/>
        <v>8031.142857142857</v>
      </c>
      <c r="L331">
        <f t="shared" si="38"/>
        <v>8.36724945844215</v>
      </c>
      <c r="M331">
        <v>71.25</v>
      </c>
      <c r="N331" s="4">
        <v>0.0231499</v>
      </c>
      <c r="O331">
        <f t="shared" si="39"/>
        <v>11.74350801184863</v>
      </c>
      <c r="P331">
        <f t="shared" si="40"/>
        <v>0.19370098823798992</v>
      </c>
      <c r="Y331" s="2"/>
      <c r="Z331" s="2">
        <f t="shared" si="36"/>
        <v>4.855949599519432</v>
      </c>
      <c r="AA331" s="1">
        <f t="shared" si="37"/>
        <v>14.417543276546581</v>
      </c>
      <c r="AB331">
        <f t="shared" si="41"/>
        <v>2.969047141258099</v>
      </c>
    </row>
    <row r="332" spans="1:28" ht="12.75">
      <c r="A332">
        <v>1987</v>
      </c>
      <c r="B332">
        <v>16</v>
      </c>
      <c r="C332" t="s">
        <v>21</v>
      </c>
      <c r="D332">
        <v>764</v>
      </c>
      <c r="E332">
        <v>9.374</v>
      </c>
      <c r="F332">
        <v>8029</v>
      </c>
      <c r="G332">
        <v>0.0044</v>
      </c>
      <c r="H332">
        <v>0.841</v>
      </c>
      <c r="K332">
        <f t="shared" si="35"/>
        <v>8031.142857142857</v>
      </c>
      <c r="L332">
        <f t="shared" si="38"/>
        <v>8.460001281258364</v>
      </c>
      <c r="M332">
        <v>73.2</v>
      </c>
      <c r="N332" s="4">
        <v>0.0230763</v>
      </c>
      <c r="O332">
        <f t="shared" si="39"/>
        <v>11.557378799533284</v>
      </c>
      <c r="P332">
        <f t="shared" si="40"/>
        <v>0.1952255275667024</v>
      </c>
      <c r="Y332" s="2"/>
      <c r="Z332" s="2">
        <f t="shared" si="36"/>
        <v>4.72285054445707</v>
      </c>
      <c r="AA332" s="1">
        <f t="shared" si="37"/>
        <v>15.154327033044177</v>
      </c>
      <c r="AB332">
        <f t="shared" si="41"/>
        <v>3.208724665409943</v>
      </c>
    </row>
    <row r="333" spans="1:28" ht="12.75">
      <c r="A333">
        <v>1988</v>
      </c>
      <c r="B333">
        <v>16</v>
      </c>
      <c r="C333" t="s">
        <v>21</v>
      </c>
      <c r="D333">
        <v>770</v>
      </c>
      <c r="E333">
        <v>9.432</v>
      </c>
      <c r="F333">
        <v>8050</v>
      </c>
      <c r="G333">
        <v>0.004</v>
      </c>
      <c r="H333">
        <v>0.861</v>
      </c>
      <c r="I333">
        <v>0.773</v>
      </c>
      <c r="K333">
        <f t="shared" si="35"/>
        <v>8031.142857142857</v>
      </c>
      <c r="L333">
        <f t="shared" si="38"/>
        <v>9.20604918109294</v>
      </c>
      <c r="M333">
        <v>75.69</v>
      </c>
      <c r="N333" s="4">
        <v>0.019539</v>
      </c>
      <c r="O333">
        <f t="shared" si="39"/>
        <v>12.162834167119751</v>
      </c>
      <c r="P333">
        <f t="shared" si="40"/>
        <v>0.17987699494937495</v>
      </c>
      <c r="Y333" s="2"/>
      <c r="Z333" s="2">
        <f t="shared" si="36"/>
        <v>5.068581853718563</v>
      </c>
      <c r="AA333" s="1">
        <f t="shared" si="37"/>
        <v>16.720917994551908</v>
      </c>
      <c r="AB333">
        <f t="shared" si="41"/>
        <v>3.298934194440327</v>
      </c>
    </row>
    <row r="334" spans="1:28" ht="12.75">
      <c r="A334">
        <v>1989</v>
      </c>
      <c r="B334">
        <v>16</v>
      </c>
      <c r="C334" t="s">
        <v>21</v>
      </c>
      <c r="D334">
        <v>814</v>
      </c>
      <c r="E334">
        <v>9.24</v>
      </c>
      <c r="F334">
        <v>8041</v>
      </c>
      <c r="G334">
        <v>0.0024</v>
      </c>
      <c r="H334">
        <v>0.907</v>
      </c>
      <c r="I334">
        <v>0.767</v>
      </c>
      <c r="K334">
        <f t="shared" si="35"/>
        <v>8031.142857142857</v>
      </c>
      <c r="L334">
        <f t="shared" si="38"/>
        <v>8.353034962883674</v>
      </c>
      <c r="M334">
        <v>78.56</v>
      </c>
      <c r="N334" s="4">
        <v>0.0236218</v>
      </c>
      <c r="O334">
        <f t="shared" si="39"/>
        <v>10.632681979230746</v>
      </c>
      <c r="P334">
        <f t="shared" si="40"/>
        <v>0.19731372128624555</v>
      </c>
      <c r="Y334" s="2"/>
      <c r="Z334" s="2">
        <f t="shared" si="36"/>
        <v>4.454614159101159</v>
      </c>
      <c r="AA334" s="1">
        <f t="shared" si="37"/>
        <v>15.663128297790847</v>
      </c>
      <c r="AB334">
        <f t="shared" si="41"/>
        <v>3.5161582436471472</v>
      </c>
    </row>
    <row r="335" spans="1:28" ht="12.75">
      <c r="A335">
        <v>1990</v>
      </c>
      <c r="B335">
        <v>16</v>
      </c>
      <c r="C335" t="s">
        <v>21</v>
      </c>
      <c r="D335">
        <v>821</v>
      </c>
      <c r="E335">
        <v>9.003</v>
      </c>
      <c r="F335">
        <v>7792</v>
      </c>
      <c r="G335">
        <v>0.003</v>
      </c>
      <c r="H335">
        <v>0.871</v>
      </c>
      <c r="I335">
        <v>0.758</v>
      </c>
      <c r="K335">
        <f t="shared" si="35"/>
        <v>8031.142857142857</v>
      </c>
      <c r="L335">
        <f t="shared" si="38"/>
        <v>7.554093006387786</v>
      </c>
      <c r="M335">
        <v>81.59</v>
      </c>
      <c r="N335" s="4">
        <v>0.018391</v>
      </c>
      <c r="O335">
        <f t="shared" si="39"/>
        <v>9.258601552136028</v>
      </c>
      <c r="P335">
        <f t="shared" si="40"/>
        <v>0.1389273244804778</v>
      </c>
      <c r="Y335" s="2"/>
      <c r="Z335" s="2">
        <f t="shared" si="36"/>
        <v>4.130334275810866</v>
      </c>
      <c r="AA335" s="1">
        <f t="shared" si="37"/>
        <v>13.815908674353969</v>
      </c>
      <c r="AB335">
        <f t="shared" si="41"/>
        <v>3.344985599656249</v>
      </c>
    </row>
    <row r="336" spans="1:28" ht="12.75">
      <c r="A336">
        <v>1991</v>
      </c>
      <c r="B336">
        <v>16</v>
      </c>
      <c r="C336" t="s">
        <v>21</v>
      </c>
      <c r="D336">
        <v>820</v>
      </c>
      <c r="E336">
        <v>9.374</v>
      </c>
      <c r="F336">
        <v>7864</v>
      </c>
      <c r="G336">
        <v>0.004</v>
      </c>
      <c r="H336">
        <v>0.868</v>
      </c>
      <c r="I336">
        <v>0.742</v>
      </c>
      <c r="K336">
        <f t="shared" si="35"/>
        <v>8031.142857142857</v>
      </c>
      <c r="L336">
        <f t="shared" si="38"/>
        <v>9.804077420959283</v>
      </c>
      <c r="M336">
        <v>84.44</v>
      </c>
      <c r="N336" s="4">
        <v>0.0170938</v>
      </c>
      <c r="O336">
        <f t="shared" si="39"/>
        <v>11.610702772334538</v>
      </c>
      <c r="P336">
        <f t="shared" si="40"/>
        <v>0.16758893861839377</v>
      </c>
      <c r="Y336" s="2"/>
      <c r="Z336" s="2">
        <f t="shared" si="36"/>
        <v>5.371711698525654</v>
      </c>
      <c r="AA336" s="1">
        <f t="shared" si="37"/>
        <v>17.89372540275106</v>
      </c>
      <c r="AB336">
        <f t="shared" si="41"/>
        <v>3.3311030835221964</v>
      </c>
    </row>
    <row r="337" spans="1:28" ht="12.75">
      <c r="A337">
        <v>1992</v>
      </c>
      <c r="B337">
        <v>16</v>
      </c>
      <c r="C337" t="s">
        <v>21</v>
      </c>
      <c r="D337">
        <v>825</v>
      </c>
      <c r="E337">
        <v>9.985</v>
      </c>
      <c r="F337">
        <v>7960</v>
      </c>
      <c r="G337">
        <v>0.002</v>
      </c>
      <c r="H337">
        <v>0.921</v>
      </c>
      <c r="I337">
        <v>0.731</v>
      </c>
      <c r="K337">
        <f t="shared" si="35"/>
        <v>8031.142857142857</v>
      </c>
      <c r="L337">
        <f t="shared" si="38"/>
        <v>7.894596470136247</v>
      </c>
      <c r="M337">
        <v>86.39</v>
      </c>
      <c r="N337" s="4">
        <v>0.0160524</v>
      </c>
      <c r="O337">
        <f t="shared" si="39"/>
        <v>9.138322109198109</v>
      </c>
      <c r="P337">
        <f t="shared" si="40"/>
        <v>0.1267272203772151</v>
      </c>
      <c r="Y337" s="2"/>
      <c r="Z337" s="2">
        <f t="shared" si="36"/>
        <v>4.169474384679219</v>
      </c>
      <c r="AA337" s="1">
        <f t="shared" si="37"/>
        <v>14.947844182782475</v>
      </c>
      <c r="AB337">
        <f t="shared" si="41"/>
        <v>3.5850667982776194</v>
      </c>
    </row>
    <row r="338" spans="1:30" ht="12.75">
      <c r="A338">
        <v>1993</v>
      </c>
      <c r="B338">
        <v>16</v>
      </c>
      <c r="C338" t="s">
        <v>21</v>
      </c>
      <c r="D338">
        <v>840</v>
      </c>
      <c r="E338">
        <v>9.336</v>
      </c>
      <c r="F338">
        <v>7902</v>
      </c>
      <c r="G338">
        <v>0.004</v>
      </c>
      <c r="H338">
        <v>0.863</v>
      </c>
      <c r="I338">
        <v>0.709</v>
      </c>
      <c r="K338">
        <f t="shared" si="35"/>
        <v>8031.142857142857</v>
      </c>
      <c r="L338">
        <f t="shared" si="38"/>
        <v>9.373091257319986</v>
      </c>
      <c r="M338">
        <v>88.38</v>
      </c>
      <c r="N338" s="4">
        <v>0.0158576</v>
      </c>
      <c r="O338">
        <f t="shared" si="39"/>
        <v>10.605443830414107</v>
      </c>
      <c r="P338">
        <f t="shared" si="40"/>
        <v>0.1486347319220774</v>
      </c>
      <c r="Q338" s="1">
        <f>100*((O325/O318)^(1/7)-1)</f>
        <v>3.317554588813043</v>
      </c>
      <c r="R338" s="1">
        <f>100*((O338/O325)^(1/13)-1)</f>
        <v>-2.7784296363310146</v>
      </c>
      <c r="S338" s="1"/>
      <c r="T338" s="1">
        <f>100*((P325/P318)^(1/7)-1)</f>
        <v>-3.951418350670699</v>
      </c>
      <c r="U338" s="1">
        <f>100*((P338/P325)^(1/13)-1)</f>
        <v>-1.9579688714546184</v>
      </c>
      <c r="V338">
        <v>1</v>
      </c>
      <c r="Y338" s="2"/>
      <c r="Z338" s="2">
        <f t="shared" si="36"/>
        <v>5.153401257774045</v>
      </c>
      <c r="AA338" s="1">
        <f t="shared" si="37"/>
        <v>17.047933068576203</v>
      </c>
      <c r="AB338">
        <f t="shared" si="41"/>
        <v>3.3080934737730607</v>
      </c>
      <c r="AD338" s="1">
        <f>100*((AB338/AB318)^(1/20)-1)</f>
        <v>0.8562157695411354</v>
      </c>
    </row>
    <row r="339" spans="1:28" ht="12.75">
      <c r="A339">
        <v>1973</v>
      </c>
      <c r="B339">
        <v>17</v>
      </c>
      <c r="C339" t="s">
        <v>22</v>
      </c>
      <c r="D339">
        <v>111</v>
      </c>
      <c r="E339">
        <v>5.35</v>
      </c>
      <c r="F339">
        <v>10819</v>
      </c>
      <c r="G339">
        <v>0.162</v>
      </c>
      <c r="H339">
        <v>0.38</v>
      </c>
      <c r="I339">
        <v>0.55</v>
      </c>
      <c r="K339">
        <f>AVERAGE(F339:F359)</f>
        <v>11302.952380952382</v>
      </c>
      <c r="L339">
        <f t="shared" si="38"/>
        <v>5.619891561855108</v>
      </c>
      <c r="M339">
        <v>31.85</v>
      </c>
      <c r="N339" s="4">
        <v>0.0657383</v>
      </c>
      <c r="O339">
        <f t="shared" si="39"/>
        <v>17.64487146579312</v>
      </c>
      <c r="P339">
        <f t="shared" si="40"/>
        <v>0.36944211746069966</v>
      </c>
      <c r="Y339" s="2"/>
      <c r="Z339" s="2">
        <f t="shared" si="36"/>
        <v>4.318535931472518</v>
      </c>
      <c r="AA339" s="1">
        <f t="shared" si="37"/>
        <v>7.313400112486991</v>
      </c>
      <c r="AB339">
        <f t="shared" si="41"/>
        <v>1.693490624725055</v>
      </c>
    </row>
    <row r="340" spans="1:28" ht="12.75">
      <c r="A340">
        <v>1974</v>
      </c>
      <c r="B340">
        <v>17</v>
      </c>
      <c r="C340" t="s">
        <v>22</v>
      </c>
      <c r="D340">
        <v>110</v>
      </c>
      <c r="E340">
        <v>5.45</v>
      </c>
      <c r="F340">
        <v>10848</v>
      </c>
      <c r="G340">
        <v>0.1044</v>
      </c>
      <c r="H340">
        <v>0.43</v>
      </c>
      <c r="K340">
        <f aca="true" t="shared" si="42" ref="K340:K380">K339</f>
        <v>11302.952380952382</v>
      </c>
      <c r="L340">
        <f t="shared" si="38"/>
        <v>5.775279601345741</v>
      </c>
      <c r="M340">
        <v>34.73</v>
      </c>
      <c r="N340" s="4">
        <v>0.0543774</v>
      </c>
      <c r="O340">
        <f t="shared" si="39"/>
        <v>16.62908033788005</v>
      </c>
      <c r="P340">
        <f t="shared" si="40"/>
        <v>0.3140446889942179</v>
      </c>
      <c r="Y340" s="2"/>
      <c r="Z340" s="2">
        <f t="shared" si="36"/>
        <v>4.286769347585444</v>
      </c>
      <c r="AA340" s="1">
        <f t="shared" si="37"/>
        <v>7.78065059472048</v>
      </c>
      <c r="AB340">
        <f t="shared" si="41"/>
        <v>1.8150383106343224</v>
      </c>
    </row>
    <row r="341" spans="1:28" ht="12.75">
      <c r="A341">
        <v>1975</v>
      </c>
      <c r="B341">
        <v>17</v>
      </c>
      <c r="C341" t="s">
        <v>22</v>
      </c>
      <c r="D341">
        <v>97</v>
      </c>
      <c r="E341">
        <v>5.36</v>
      </c>
      <c r="F341">
        <v>10403</v>
      </c>
      <c r="G341">
        <v>0.115</v>
      </c>
      <c r="H341">
        <v>0.42</v>
      </c>
      <c r="I341">
        <v>0.74</v>
      </c>
      <c r="K341">
        <f t="shared" si="42"/>
        <v>11302.952380952382</v>
      </c>
      <c r="L341">
        <f t="shared" si="38"/>
        <v>5.794799813699456</v>
      </c>
      <c r="M341">
        <v>38</v>
      </c>
      <c r="N341" s="4">
        <v>0.0546387</v>
      </c>
      <c r="O341">
        <f t="shared" si="39"/>
        <v>15.249473193945937</v>
      </c>
      <c r="P341">
        <f t="shared" si="40"/>
        <v>0.31662032858078043</v>
      </c>
      <c r="Y341" s="2"/>
      <c r="Z341" s="2">
        <f t="shared" si="36"/>
        <v>4.331176073749256</v>
      </c>
      <c r="AA341" s="1">
        <f t="shared" si="37"/>
        <v>7.7530223452179285</v>
      </c>
      <c r="AB341">
        <f t="shared" si="41"/>
        <v>1.7900501418559447</v>
      </c>
    </row>
    <row r="342" spans="1:28" ht="12.75">
      <c r="A342">
        <v>1976</v>
      </c>
      <c r="B342">
        <v>17</v>
      </c>
      <c r="C342" t="s">
        <v>22</v>
      </c>
      <c r="D342">
        <v>130</v>
      </c>
      <c r="E342">
        <v>5.44</v>
      </c>
      <c r="F342">
        <v>10705</v>
      </c>
      <c r="G342">
        <v>0.132</v>
      </c>
      <c r="H342">
        <v>0.4</v>
      </c>
      <c r="I342">
        <v>0.55</v>
      </c>
      <c r="K342">
        <f t="shared" si="42"/>
        <v>11302.952380952382</v>
      </c>
      <c r="L342">
        <f t="shared" si="38"/>
        <v>5.518876687253442</v>
      </c>
      <c r="M342">
        <v>40.2</v>
      </c>
      <c r="N342" s="4">
        <v>0.0524141</v>
      </c>
      <c r="O342">
        <f t="shared" si="39"/>
        <v>13.72854897326727</v>
      </c>
      <c r="P342">
        <f t="shared" si="40"/>
        <v>0.28926695457337065</v>
      </c>
      <c r="Y342" s="2"/>
      <c r="Z342" s="2">
        <f t="shared" si="36"/>
        <v>4.182526411699033</v>
      </c>
      <c r="AA342" s="1">
        <f t="shared" si="37"/>
        <v>7.282201447411019</v>
      </c>
      <c r="AB342">
        <f t="shared" si="41"/>
        <v>1.741101126592248</v>
      </c>
    </row>
    <row r="343" spans="1:28" ht="12.75">
      <c r="A343">
        <v>1977</v>
      </c>
      <c r="B343">
        <v>17</v>
      </c>
      <c r="C343" t="s">
        <v>22</v>
      </c>
      <c r="D343">
        <v>114</v>
      </c>
      <c r="E343">
        <v>5.65</v>
      </c>
      <c r="F343">
        <v>10991</v>
      </c>
      <c r="G343">
        <v>0.0745</v>
      </c>
      <c r="H343">
        <v>0.465</v>
      </c>
      <c r="K343">
        <f t="shared" si="42"/>
        <v>11302.952380952382</v>
      </c>
      <c r="L343">
        <f t="shared" si="38"/>
        <v>5.713345731289442</v>
      </c>
      <c r="M343">
        <v>42.75</v>
      </c>
      <c r="N343" s="4">
        <v>0.053033</v>
      </c>
      <c r="O343">
        <f t="shared" si="39"/>
        <v>13.364551418220916</v>
      </c>
      <c r="P343">
        <f t="shared" si="40"/>
        <v>0.30299586416747293</v>
      </c>
      <c r="Y343" s="2"/>
      <c r="Z343" s="2">
        <f t="shared" si="36"/>
        <v>4.139153736805721</v>
      </c>
      <c r="AA343" s="1">
        <f t="shared" si="37"/>
        <v>7.8862302588533675</v>
      </c>
      <c r="AB343">
        <f t="shared" si="41"/>
        <v>1.9052759960878745</v>
      </c>
    </row>
    <row r="344" spans="1:28" ht="12.75">
      <c r="A344">
        <v>1978</v>
      </c>
      <c r="B344">
        <v>17</v>
      </c>
      <c r="C344" t="s">
        <v>22</v>
      </c>
      <c r="D344">
        <v>125</v>
      </c>
      <c r="E344">
        <v>6.088</v>
      </c>
      <c r="F344">
        <v>11942</v>
      </c>
      <c r="G344">
        <v>0.3339</v>
      </c>
      <c r="H344">
        <v>0.308</v>
      </c>
      <c r="I344">
        <v>0.42</v>
      </c>
      <c r="K344">
        <f t="shared" si="42"/>
        <v>11302.952380952382</v>
      </c>
      <c r="L344">
        <f t="shared" si="38"/>
        <v>5.915609852856442</v>
      </c>
      <c r="M344">
        <v>45.76</v>
      </c>
      <c r="N344" s="4">
        <v>0.0406424</v>
      </c>
      <c r="O344">
        <f t="shared" si="39"/>
        <v>12.92746908403943</v>
      </c>
      <c r="P344">
        <f t="shared" si="40"/>
        <v>0.24042458188373267</v>
      </c>
      <c r="Y344" s="2"/>
      <c r="Z344" s="2">
        <f t="shared" si="36"/>
        <v>4.778397614778379</v>
      </c>
      <c r="AA344" s="1">
        <f t="shared" si="37"/>
        <v>7.323467562218607</v>
      </c>
      <c r="AB344">
        <f t="shared" si="41"/>
        <v>1.5326199602077835</v>
      </c>
    </row>
    <row r="345" spans="1:28" ht="12.75">
      <c r="A345">
        <v>1979</v>
      </c>
      <c r="B345">
        <v>17</v>
      </c>
      <c r="C345" t="s">
        <v>22</v>
      </c>
      <c r="D345">
        <v>109</v>
      </c>
      <c r="E345">
        <v>6.167</v>
      </c>
      <c r="F345">
        <v>11999</v>
      </c>
      <c r="G345">
        <v>0.1073</v>
      </c>
      <c r="H345">
        <v>0.431</v>
      </c>
      <c r="I345">
        <v>0.6</v>
      </c>
      <c r="K345">
        <f t="shared" si="42"/>
        <v>11302.952380952382</v>
      </c>
      <c r="L345">
        <f t="shared" si="38"/>
        <v>5.991360198032319</v>
      </c>
      <c r="M345">
        <v>49.55</v>
      </c>
      <c r="N345" s="4">
        <v>0.0324382</v>
      </c>
      <c r="O345">
        <f t="shared" si="39"/>
        <v>12.091544294717092</v>
      </c>
      <c r="P345">
        <f t="shared" si="40"/>
        <v>0.19434894037581196</v>
      </c>
      <c r="Y345" s="2"/>
      <c r="Z345" s="2">
        <f aca="true" t="shared" si="43" ref="Z345:Z380">G345*(K345/2)^H345</f>
        <v>4.444076250299144</v>
      </c>
      <c r="AA345" s="1">
        <f aca="true" t="shared" si="44" ref="AA345:AA380">G345*(2*K345)^H345</f>
        <v>8.077358488200916</v>
      </c>
      <c r="AB345">
        <f t="shared" si="41"/>
        <v>1.8175562328970403</v>
      </c>
    </row>
    <row r="346" spans="1:28" ht="12.75">
      <c r="A346">
        <v>1980</v>
      </c>
      <c r="B346">
        <v>17</v>
      </c>
      <c r="C346" t="s">
        <v>22</v>
      </c>
      <c r="D346">
        <v>111</v>
      </c>
      <c r="E346">
        <v>7.728</v>
      </c>
      <c r="F346">
        <v>11717</v>
      </c>
      <c r="G346">
        <v>0.2744</v>
      </c>
      <c r="H346">
        <v>0.354</v>
      </c>
      <c r="I346">
        <v>0.42</v>
      </c>
      <c r="K346">
        <f t="shared" si="42"/>
        <v>11302.952380952382</v>
      </c>
      <c r="L346">
        <f t="shared" si="38"/>
        <v>7.4681673096579235</v>
      </c>
      <c r="M346">
        <v>54.04</v>
      </c>
      <c r="N346" s="4">
        <v>0.0232504</v>
      </c>
      <c r="O346">
        <f t="shared" si="39"/>
        <v>13.819702645555003</v>
      </c>
      <c r="P346">
        <f t="shared" si="40"/>
        <v>0.1736378772164706</v>
      </c>
      <c r="Y346" s="2"/>
      <c r="Z346" s="2">
        <f t="shared" si="43"/>
        <v>5.843182091055823</v>
      </c>
      <c r="AA346" s="1">
        <f t="shared" si="44"/>
        <v>9.545059882767639</v>
      </c>
      <c r="AB346">
        <f t="shared" si="41"/>
        <v>1.6335379822200462</v>
      </c>
    </row>
    <row r="347" spans="1:28" ht="12.75">
      <c r="A347">
        <v>1981</v>
      </c>
      <c r="B347">
        <v>17</v>
      </c>
      <c r="C347" t="s">
        <v>22</v>
      </c>
      <c r="D347">
        <v>126</v>
      </c>
      <c r="E347">
        <v>8.483</v>
      </c>
      <c r="F347">
        <v>12036</v>
      </c>
      <c r="G347">
        <v>0.3715</v>
      </c>
      <c r="H347">
        <v>0.331</v>
      </c>
      <c r="I347">
        <v>0.41</v>
      </c>
      <c r="K347">
        <f t="shared" si="42"/>
        <v>11302.952380952382</v>
      </c>
      <c r="L347">
        <f t="shared" si="38"/>
        <v>8.157655036375298</v>
      </c>
      <c r="M347">
        <v>59.12</v>
      </c>
      <c r="N347" s="4">
        <v>0.0258483</v>
      </c>
      <c r="O347">
        <f t="shared" si="39"/>
        <v>13.798469276683521</v>
      </c>
      <c r="P347">
        <f t="shared" si="40"/>
        <v>0.2108615146767396</v>
      </c>
      <c r="Y347" s="2"/>
      <c r="Z347" s="2">
        <f t="shared" si="43"/>
        <v>6.4852154362479775</v>
      </c>
      <c r="AA347" s="1">
        <f t="shared" si="44"/>
        <v>10.26139167567889</v>
      </c>
      <c r="AB347">
        <f t="shared" si="41"/>
        <v>1.5822746023708998</v>
      </c>
    </row>
    <row r="348" spans="1:28" ht="12.75">
      <c r="A348">
        <v>1982</v>
      </c>
      <c r="B348">
        <v>17</v>
      </c>
      <c r="C348" t="s">
        <v>22</v>
      </c>
      <c r="D348">
        <v>123</v>
      </c>
      <c r="E348">
        <v>8.638</v>
      </c>
      <c r="F348">
        <v>11757</v>
      </c>
      <c r="G348">
        <v>0.4441</v>
      </c>
      <c r="H348">
        <v>0.315</v>
      </c>
      <c r="I348">
        <v>0.43</v>
      </c>
      <c r="K348">
        <f t="shared" si="42"/>
        <v>11302.952380952382</v>
      </c>
      <c r="L348">
        <f t="shared" si="38"/>
        <v>8.39916708959086</v>
      </c>
      <c r="M348">
        <v>62.73</v>
      </c>
      <c r="N348" s="4">
        <v>0.0264932</v>
      </c>
      <c r="O348">
        <f t="shared" si="39"/>
        <v>13.389394372056207</v>
      </c>
      <c r="P348">
        <f t="shared" si="40"/>
        <v>0.22252081353794856</v>
      </c>
      <c r="Y348" s="2"/>
      <c r="Z348" s="2">
        <f t="shared" si="43"/>
        <v>6.7516787863848835</v>
      </c>
      <c r="AA348" s="1">
        <f t="shared" si="44"/>
        <v>10.448661737452014</v>
      </c>
      <c r="AB348">
        <f t="shared" si="41"/>
        <v>1.54756499354239</v>
      </c>
    </row>
    <row r="349" spans="1:28" ht="12.75">
      <c r="A349">
        <v>1983</v>
      </c>
      <c r="B349">
        <v>17</v>
      </c>
      <c r="C349" t="s">
        <v>22</v>
      </c>
      <c r="D349">
        <v>118</v>
      </c>
      <c r="E349">
        <v>8.39</v>
      </c>
      <c r="F349">
        <v>11411</v>
      </c>
      <c r="G349">
        <v>0.3284</v>
      </c>
      <c r="H349">
        <v>0.345</v>
      </c>
      <c r="I349">
        <v>0.45</v>
      </c>
      <c r="K349">
        <f t="shared" si="42"/>
        <v>11302.952380952382</v>
      </c>
      <c r="L349">
        <f t="shared" si="38"/>
        <v>8.217777024422652</v>
      </c>
      <c r="M349">
        <v>65.21</v>
      </c>
      <c r="N349" s="4">
        <v>0.0286611</v>
      </c>
      <c r="O349">
        <f t="shared" si="39"/>
        <v>12.602019666343587</v>
      </c>
      <c r="P349">
        <f t="shared" si="40"/>
        <v>0.23553052907468006</v>
      </c>
      <c r="Y349" s="2"/>
      <c r="Z349" s="2">
        <f t="shared" si="43"/>
        <v>6.4699214009950845</v>
      </c>
      <c r="AA349" s="1">
        <f t="shared" si="44"/>
        <v>10.437817561855121</v>
      </c>
      <c r="AB349">
        <f t="shared" si="41"/>
        <v>1.613283518444253</v>
      </c>
    </row>
    <row r="350" spans="1:28" ht="12.75">
      <c r="A350">
        <v>1984</v>
      </c>
      <c r="B350">
        <v>17</v>
      </c>
      <c r="C350" t="s">
        <v>22</v>
      </c>
      <c r="D350">
        <v>122</v>
      </c>
      <c r="E350">
        <v>8.462</v>
      </c>
      <c r="F350">
        <v>11294</v>
      </c>
      <c r="G350">
        <v>0.171</v>
      </c>
      <c r="H350">
        <v>0.417</v>
      </c>
      <c r="I350">
        <v>0.52</v>
      </c>
      <c r="K350">
        <f t="shared" si="42"/>
        <v>11302.952380952382</v>
      </c>
      <c r="L350">
        <f t="shared" si="38"/>
        <v>8.37870947422465</v>
      </c>
      <c r="M350">
        <v>67.65</v>
      </c>
      <c r="N350" s="4">
        <v>0.0286601</v>
      </c>
      <c r="O350">
        <f t="shared" si="39"/>
        <v>12.385379858425202</v>
      </c>
      <c r="P350">
        <f t="shared" si="40"/>
        <v>0.2401346514022259</v>
      </c>
      <c r="Y350" s="2"/>
      <c r="Z350" s="2">
        <f t="shared" si="43"/>
        <v>6.275489736639152</v>
      </c>
      <c r="AA350" s="1">
        <f t="shared" si="44"/>
        <v>11.186819738320393</v>
      </c>
      <c r="AB350">
        <f t="shared" si="41"/>
        <v>1.7826209917939426</v>
      </c>
    </row>
    <row r="351" spans="1:28" ht="12.75">
      <c r="A351">
        <v>1985</v>
      </c>
      <c r="B351">
        <v>17</v>
      </c>
      <c r="C351" t="s">
        <v>22</v>
      </c>
      <c r="D351">
        <v>119</v>
      </c>
      <c r="E351">
        <v>8.676</v>
      </c>
      <c r="F351">
        <v>11116</v>
      </c>
      <c r="G351">
        <v>0.094</v>
      </c>
      <c r="H351">
        <v>0.484</v>
      </c>
      <c r="I351">
        <v>0.54</v>
      </c>
      <c r="K351">
        <f t="shared" si="42"/>
        <v>11302.952380952382</v>
      </c>
      <c r="L351">
        <f t="shared" si="38"/>
        <v>8.607414792871692</v>
      </c>
      <c r="M351">
        <v>69.71</v>
      </c>
      <c r="N351" s="4">
        <v>0.0281698</v>
      </c>
      <c r="O351">
        <f t="shared" si="39"/>
        <v>12.347460612353597</v>
      </c>
      <c r="P351">
        <f t="shared" si="40"/>
        <v>0.24246915323223697</v>
      </c>
      <c r="Y351" s="2"/>
      <c r="Z351" s="2">
        <f t="shared" si="43"/>
        <v>6.154236962597016</v>
      </c>
      <c r="AA351" s="1">
        <f t="shared" si="44"/>
        <v>12.038468760111288</v>
      </c>
      <c r="AB351">
        <f t="shared" si="41"/>
        <v>1.9561269468946796</v>
      </c>
    </row>
    <row r="352" spans="1:28" ht="12.75">
      <c r="A352">
        <v>1986</v>
      </c>
      <c r="B352">
        <v>17</v>
      </c>
      <c r="C352" t="s">
        <v>22</v>
      </c>
      <c r="D352">
        <v>166</v>
      </c>
      <c r="E352">
        <v>9.14</v>
      </c>
      <c r="F352">
        <v>11652</v>
      </c>
      <c r="G352">
        <v>1.3235</v>
      </c>
      <c r="H352">
        <v>0.201</v>
      </c>
      <c r="I352">
        <v>0.17</v>
      </c>
      <c r="K352">
        <f t="shared" si="42"/>
        <v>11302.952380952382</v>
      </c>
      <c r="L352">
        <f t="shared" si="38"/>
        <v>8.638046092791587</v>
      </c>
      <c r="M352">
        <v>71.25</v>
      </c>
      <c r="N352" s="4">
        <v>0.0231499</v>
      </c>
      <c r="O352">
        <f t="shared" si="39"/>
        <v>12.12357346356714</v>
      </c>
      <c r="P352">
        <f t="shared" si="40"/>
        <v>0.19996990324351596</v>
      </c>
      <c r="Y352" s="2"/>
      <c r="Z352" s="2">
        <f t="shared" si="43"/>
        <v>7.514645330999345</v>
      </c>
      <c r="AA352" s="1">
        <f t="shared" si="44"/>
        <v>9.929389480750002</v>
      </c>
      <c r="AB352">
        <f t="shared" si="41"/>
        <v>1.3213384056582653</v>
      </c>
    </row>
    <row r="353" spans="1:28" ht="12.75">
      <c r="A353">
        <v>1987</v>
      </c>
      <c r="B353">
        <v>17</v>
      </c>
      <c r="C353" t="s">
        <v>22</v>
      </c>
      <c r="D353">
        <v>189</v>
      </c>
      <c r="E353">
        <v>9.532</v>
      </c>
      <c r="F353">
        <v>11310</v>
      </c>
      <c r="G353">
        <v>3.71</v>
      </c>
      <c r="H353">
        <v>0.094</v>
      </c>
      <c r="K353">
        <f t="shared" si="42"/>
        <v>11302.952380952382</v>
      </c>
      <c r="L353">
        <f t="shared" si="38"/>
        <v>8.920186776859657</v>
      </c>
      <c r="M353">
        <v>73.2</v>
      </c>
      <c r="N353" s="4">
        <v>0.0230763</v>
      </c>
      <c r="O353">
        <f t="shared" si="39"/>
        <v>12.186047509371116</v>
      </c>
      <c r="P353">
        <f t="shared" si="40"/>
        <v>0.2058449061188465</v>
      </c>
      <c r="Y353" s="2"/>
      <c r="Z353" s="2">
        <f t="shared" si="43"/>
        <v>8.357514301347626</v>
      </c>
      <c r="AA353" s="1">
        <f t="shared" si="44"/>
        <v>9.520741366991315</v>
      </c>
      <c r="AB353">
        <f t="shared" si="41"/>
        <v>1.1391833772221152</v>
      </c>
    </row>
    <row r="354" spans="1:28" ht="12.75">
      <c r="A354">
        <v>1988</v>
      </c>
      <c r="B354">
        <v>17</v>
      </c>
      <c r="C354" t="s">
        <v>22</v>
      </c>
      <c r="D354">
        <v>202</v>
      </c>
      <c r="E354">
        <v>9.842</v>
      </c>
      <c r="F354">
        <v>11242</v>
      </c>
      <c r="G354">
        <v>1.95</v>
      </c>
      <c r="H354">
        <v>0.166</v>
      </c>
      <c r="I354">
        <v>0.117</v>
      </c>
      <c r="K354">
        <f t="shared" si="42"/>
        <v>11302.952380952382</v>
      </c>
      <c r="L354">
        <f t="shared" si="38"/>
        <v>9.180460501635128</v>
      </c>
      <c r="M354">
        <v>75.69</v>
      </c>
      <c r="N354" s="4">
        <v>0.019539</v>
      </c>
      <c r="O354">
        <f t="shared" si="39"/>
        <v>12.129026954201517</v>
      </c>
      <c r="P354">
        <f t="shared" si="40"/>
        <v>0.17937701774144876</v>
      </c>
      <c r="Y354" s="2"/>
      <c r="Z354" s="2">
        <f t="shared" si="43"/>
        <v>8.182640802274962</v>
      </c>
      <c r="AA354" s="1">
        <f t="shared" si="44"/>
        <v>10.299957808077155</v>
      </c>
      <c r="AB354">
        <f t="shared" si="41"/>
        <v>1.258757173504858</v>
      </c>
    </row>
    <row r="355" spans="1:28" ht="12.75">
      <c r="A355">
        <v>1989</v>
      </c>
      <c r="B355">
        <v>17</v>
      </c>
      <c r="C355" t="s">
        <v>22</v>
      </c>
      <c r="D355">
        <v>211</v>
      </c>
      <c r="E355">
        <v>8.863</v>
      </c>
      <c r="F355">
        <v>11026</v>
      </c>
      <c r="G355">
        <v>1.3</v>
      </c>
      <c r="H355">
        <v>0.202</v>
      </c>
      <c r="I355">
        <v>0.174</v>
      </c>
      <c r="K355">
        <f t="shared" si="42"/>
        <v>11302.952380952382</v>
      </c>
      <c r="L355">
        <f t="shared" si="38"/>
        <v>8.564225928764225</v>
      </c>
      <c r="M355">
        <v>78.56</v>
      </c>
      <c r="N355" s="4">
        <v>0.0236218</v>
      </c>
      <c r="O355">
        <f t="shared" si="39"/>
        <v>10.901509583457516</v>
      </c>
      <c r="P355">
        <f t="shared" si="40"/>
        <v>0.20230243204408277</v>
      </c>
      <c r="Y355" s="2"/>
      <c r="Z355" s="2">
        <f t="shared" si="43"/>
        <v>7.445263222553091</v>
      </c>
      <c r="AA355" s="1">
        <f t="shared" si="44"/>
        <v>9.851359658680547</v>
      </c>
      <c r="AB355">
        <f t="shared" si="41"/>
        <v>1.3231714399081205</v>
      </c>
    </row>
    <row r="356" spans="1:28" ht="12.75">
      <c r="A356">
        <v>1990</v>
      </c>
      <c r="B356">
        <v>17</v>
      </c>
      <c r="C356" t="s">
        <v>22</v>
      </c>
      <c r="D356">
        <v>233</v>
      </c>
      <c r="E356">
        <v>8.903</v>
      </c>
      <c r="F356">
        <v>11235</v>
      </c>
      <c r="G356">
        <v>0.889</v>
      </c>
      <c r="H356">
        <v>0.243</v>
      </c>
      <c r="I356">
        <v>0.221</v>
      </c>
      <c r="K356">
        <f t="shared" si="42"/>
        <v>11302.952380952382</v>
      </c>
      <c r="L356">
        <f t="shared" si="38"/>
        <v>8.586721793823052</v>
      </c>
      <c r="M356">
        <v>81.59</v>
      </c>
      <c r="N356" s="4">
        <v>0.018391</v>
      </c>
      <c r="O356">
        <f t="shared" si="39"/>
        <v>10.524233109232812</v>
      </c>
      <c r="P356">
        <f t="shared" si="40"/>
        <v>0.15791840051019976</v>
      </c>
      <c r="Y356" s="2"/>
      <c r="Z356" s="2">
        <f t="shared" si="43"/>
        <v>7.255663002518672</v>
      </c>
      <c r="AA356" s="1">
        <f t="shared" si="44"/>
        <v>10.16196468040496</v>
      </c>
      <c r="AB356">
        <f t="shared" si="41"/>
        <v>1.4005563208872047</v>
      </c>
    </row>
    <row r="357" spans="1:28" ht="12.75">
      <c r="A357">
        <v>1991</v>
      </c>
      <c r="B357">
        <v>17</v>
      </c>
      <c r="C357" t="s">
        <v>22</v>
      </c>
      <c r="D357">
        <v>227</v>
      </c>
      <c r="E357">
        <v>9.712</v>
      </c>
      <c r="F357">
        <v>10991</v>
      </c>
      <c r="G357">
        <v>1.068</v>
      </c>
      <c r="H357">
        <v>0.233</v>
      </c>
      <c r="I357">
        <v>0.197</v>
      </c>
      <c r="K357">
        <f t="shared" si="42"/>
        <v>11302.952380952382</v>
      </c>
      <c r="L357">
        <f t="shared" si="38"/>
        <v>9.396475049459568</v>
      </c>
      <c r="M357">
        <v>84.44</v>
      </c>
      <c r="N357" s="4">
        <v>0.0170938</v>
      </c>
      <c r="O357">
        <f t="shared" si="39"/>
        <v>11.127990347536201</v>
      </c>
      <c r="P357">
        <f t="shared" si="40"/>
        <v>0.16062146520045195</v>
      </c>
      <c r="Y357" s="2"/>
      <c r="Z357" s="2">
        <f t="shared" si="43"/>
        <v>7.995119804798325</v>
      </c>
      <c r="AA357" s="1">
        <f t="shared" si="44"/>
        <v>11.043454696216825</v>
      </c>
      <c r="AB357">
        <f t="shared" si="41"/>
        <v>1.3812744481438566</v>
      </c>
    </row>
    <row r="358" spans="1:28" ht="12.75">
      <c r="A358">
        <v>1992</v>
      </c>
      <c r="B358">
        <v>17</v>
      </c>
      <c r="C358" t="s">
        <v>22</v>
      </c>
      <c r="D358">
        <v>234</v>
      </c>
      <c r="E358">
        <v>10.271</v>
      </c>
      <c r="F358">
        <v>11198</v>
      </c>
      <c r="G358">
        <v>0.397</v>
      </c>
      <c r="H358">
        <v>0.344</v>
      </c>
      <c r="I358">
        <v>0.284</v>
      </c>
      <c r="K358">
        <f t="shared" si="42"/>
        <v>11302.952380952382</v>
      </c>
      <c r="L358">
        <f t="shared" si="38"/>
        <v>9.842116913131141</v>
      </c>
      <c r="M358">
        <v>86.39</v>
      </c>
      <c r="N358" s="4">
        <v>0.0160524</v>
      </c>
      <c r="O358">
        <f t="shared" si="39"/>
        <v>11.392657614459013</v>
      </c>
      <c r="P358">
        <f t="shared" si="40"/>
        <v>0.15798959753634634</v>
      </c>
      <c r="Y358" s="2"/>
      <c r="Z358" s="2">
        <f t="shared" si="43"/>
        <v>7.754150056962364</v>
      </c>
      <c r="AA358" s="1">
        <f t="shared" si="44"/>
        <v>12.492312454640471</v>
      </c>
      <c r="AB358">
        <f t="shared" si="41"/>
        <v>1.6110485820975007</v>
      </c>
    </row>
    <row r="359" spans="1:30" ht="12.75">
      <c r="A359">
        <v>1993</v>
      </c>
      <c r="B359">
        <v>17</v>
      </c>
      <c r="C359" t="s">
        <v>22</v>
      </c>
      <c r="D359">
        <v>251</v>
      </c>
      <c r="E359">
        <v>10.838</v>
      </c>
      <c r="F359">
        <v>11670</v>
      </c>
      <c r="G359">
        <v>0.508</v>
      </c>
      <c r="H359">
        <v>0.32</v>
      </c>
      <c r="I359">
        <v>0.251</v>
      </c>
      <c r="K359">
        <f t="shared" si="42"/>
        <v>11302.952380952382</v>
      </c>
      <c r="L359">
        <f t="shared" si="38"/>
        <v>10.066653486547041</v>
      </c>
      <c r="M359">
        <v>88.38</v>
      </c>
      <c r="N359" s="4">
        <v>0.0158576</v>
      </c>
      <c r="O359">
        <f t="shared" si="39"/>
        <v>11.390194033205525</v>
      </c>
      <c r="P359">
        <f t="shared" si="40"/>
        <v>0.15963296432826835</v>
      </c>
      <c r="Q359" s="1">
        <f>100*((O346/O339)^(1/7)-1)</f>
        <v>-3.4304898392321315</v>
      </c>
      <c r="R359" s="1">
        <f>100*((O359/O346)^(1/13)-1)</f>
        <v>-1.476244979515584</v>
      </c>
      <c r="S359" s="1"/>
      <c r="T359" s="1">
        <f>100*((P346/P339)^(1/7)-1)</f>
        <v>-10.224699777044844</v>
      </c>
      <c r="U359" s="1">
        <f>100*((P359/P346)^(1/13)-1)</f>
        <v>-0.644794972071483</v>
      </c>
      <c r="V359">
        <v>1</v>
      </c>
      <c r="Y359" s="2"/>
      <c r="Z359" s="2">
        <f t="shared" si="43"/>
        <v>8.06409287620538</v>
      </c>
      <c r="AA359" s="1">
        <f t="shared" si="44"/>
        <v>12.566511072463594</v>
      </c>
      <c r="AB359">
        <f t="shared" si="41"/>
        <v>1.5583291593209998</v>
      </c>
      <c r="AD359" s="1">
        <f>100*((AB359/AB339)^(1/20)-1)</f>
        <v>-0.4150246905541888</v>
      </c>
    </row>
    <row r="360" spans="1:28" ht="12.75">
      <c r="A360">
        <v>1973</v>
      </c>
      <c r="B360">
        <v>18</v>
      </c>
      <c r="C360" t="s">
        <v>23</v>
      </c>
      <c r="D360">
        <v>73</v>
      </c>
      <c r="E360">
        <v>5</v>
      </c>
      <c r="F360">
        <v>10313</v>
      </c>
      <c r="G360">
        <v>0.017</v>
      </c>
      <c r="H360">
        <v>0.61</v>
      </c>
      <c r="I360">
        <v>0.62</v>
      </c>
      <c r="K360">
        <f>AVERAGE(F360:F380)</f>
        <v>10230.095238095239</v>
      </c>
      <c r="L360">
        <f t="shared" si="38"/>
        <v>4.747615338158748</v>
      </c>
      <c r="M360">
        <v>31.85</v>
      </c>
      <c r="N360" s="4">
        <v>0.0657383</v>
      </c>
      <c r="O360">
        <f t="shared" si="39"/>
        <v>14.906170606463885</v>
      </c>
      <c r="P360">
        <f t="shared" si="40"/>
        <v>0.3121001613844812</v>
      </c>
      <c r="Y360" s="2"/>
      <c r="Z360" s="2">
        <f t="shared" si="43"/>
        <v>3.110621911590007</v>
      </c>
      <c r="AA360" s="1">
        <f t="shared" si="44"/>
        <v>7.246091630467184</v>
      </c>
      <c r="AB360">
        <f t="shared" si="41"/>
        <v>2.329467172936911</v>
      </c>
    </row>
    <row r="361" spans="1:28" ht="12.75">
      <c r="A361">
        <v>1974</v>
      </c>
      <c r="B361">
        <v>18</v>
      </c>
      <c r="C361" t="s">
        <v>23</v>
      </c>
      <c r="D361">
        <v>60</v>
      </c>
      <c r="E361">
        <v>5.33</v>
      </c>
      <c r="F361">
        <v>10021</v>
      </c>
      <c r="G361">
        <v>0.012</v>
      </c>
      <c r="H361">
        <v>0.67</v>
      </c>
      <c r="K361">
        <f>K360</f>
        <v>10230.095238095239</v>
      </c>
      <c r="L361">
        <f t="shared" si="38"/>
        <v>5.831773250732122</v>
      </c>
      <c r="M361">
        <v>34.73</v>
      </c>
      <c r="N361" s="4">
        <v>0.0543774</v>
      </c>
      <c r="O361">
        <f t="shared" si="39"/>
        <v>16.79174561109163</v>
      </c>
      <c r="P361">
        <f t="shared" si="40"/>
        <v>0.3171166667643609</v>
      </c>
      <c r="Y361" s="2"/>
      <c r="Z361" s="2">
        <f t="shared" si="43"/>
        <v>3.6653084866744585</v>
      </c>
      <c r="AA361" s="1">
        <f t="shared" si="44"/>
        <v>9.27877677188685</v>
      </c>
      <c r="AB361">
        <f t="shared" si="41"/>
        <v>2.5315131879405603</v>
      </c>
    </row>
    <row r="362" spans="1:28" ht="12.75">
      <c r="A362">
        <v>1975</v>
      </c>
      <c r="B362">
        <v>18</v>
      </c>
      <c r="C362" t="s">
        <v>23</v>
      </c>
      <c r="D362">
        <v>35</v>
      </c>
      <c r="E362">
        <v>4.9</v>
      </c>
      <c r="F362">
        <v>8939</v>
      </c>
      <c r="G362">
        <v>0.008</v>
      </c>
      <c r="H362">
        <v>0.7</v>
      </c>
      <c r="I362">
        <v>0.85</v>
      </c>
      <c r="K362">
        <f t="shared" si="42"/>
        <v>10230.095238095239</v>
      </c>
      <c r="L362">
        <f t="shared" si="38"/>
        <v>5.128681869808188</v>
      </c>
      <c r="M362">
        <v>38</v>
      </c>
      <c r="N362" s="4">
        <v>0.0546387</v>
      </c>
      <c r="O362">
        <f t="shared" si="39"/>
        <v>13.496531236337336</v>
      </c>
      <c r="P362">
        <f t="shared" si="40"/>
        <v>0.28022451007988863</v>
      </c>
      <c r="Y362" s="2"/>
      <c r="Z362" s="2">
        <f t="shared" si="43"/>
        <v>3.1570740159188544</v>
      </c>
      <c r="AA362" s="1">
        <f t="shared" si="44"/>
        <v>8.33156827780096</v>
      </c>
      <c r="AB362">
        <f t="shared" si="41"/>
        <v>2.6390158215457893</v>
      </c>
    </row>
    <row r="363" spans="1:28" ht="12.75">
      <c r="A363">
        <v>1976</v>
      </c>
      <c r="B363">
        <v>18</v>
      </c>
      <c r="C363" t="s">
        <v>23</v>
      </c>
      <c r="D363">
        <v>39</v>
      </c>
      <c r="E363">
        <v>5.41</v>
      </c>
      <c r="F363">
        <v>9707</v>
      </c>
      <c r="G363">
        <v>0.013</v>
      </c>
      <c r="H363">
        <v>0.66</v>
      </c>
      <c r="I363">
        <v>0.84</v>
      </c>
      <c r="K363">
        <f t="shared" si="42"/>
        <v>10230.095238095239</v>
      </c>
      <c r="L363">
        <f t="shared" si="38"/>
        <v>5.760549847275041</v>
      </c>
      <c r="M363">
        <v>40.2</v>
      </c>
      <c r="N363" s="4">
        <v>0.0524141</v>
      </c>
      <c r="O363">
        <f t="shared" si="39"/>
        <v>14.32972598824637</v>
      </c>
      <c r="P363">
        <f t="shared" si="40"/>
        <v>0.3019340357500587</v>
      </c>
      <c r="Y363" s="2"/>
      <c r="Z363" s="2">
        <f t="shared" si="43"/>
        <v>3.6457269770414333</v>
      </c>
      <c r="AA363" s="1">
        <f t="shared" si="44"/>
        <v>9.1021447167911</v>
      </c>
      <c r="AB363">
        <f t="shared" si="41"/>
        <v>2.4966610978032255</v>
      </c>
    </row>
    <row r="364" spans="1:28" ht="12.75">
      <c r="A364">
        <v>1977</v>
      </c>
      <c r="B364">
        <v>18</v>
      </c>
      <c r="C364" t="s">
        <v>23</v>
      </c>
      <c r="D364">
        <v>39</v>
      </c>
      <c r="E364">
        <v>5.2</v>
      </c>
      <c r="F364">
        <v>10488</v>
      </c>
      <c r="G364">
        <v>0.0084</v>
      </c>
      <c r="H364">
        <v>0.696</v>
      </c>
      <c r="K364">
        <f t="shared" si="42"/>
        <v>10230.095238095239</v>
      </c>
      <c r="L364">
        <f t="shared" si="38"/>
        <v>5.189858787352939</v>
      </c>
      <c r="M364">
        <v>42.75</v>
      </c>
      <c r="N364" s="4">
        <v>0.053033</v>
      </c>
      <c r="O364">
        <f t="shared" si="39"/>
        <v>12.140020555211553</v>
      </c>
      <c r="P364">
        <f t="shared" si="40"/>
        <v>0.27523378106968843</v>
      </c>
      <c r="Y364" s="2"/>
      <c r="Z364" s="2">
        <f t="shared" si="43"/>
        <v>3.2036027969618917</v>
      </c>
      <c r="AA364" s="1">
        <f t="shared" si="44"/>
        <v>8.407607290831361</v>
      </c>
      <c r="AB364">
        <f t="shared" si="41"/>
        <v>2.624422509183923</v>
      </c>
    </row>
    <row r="365" spans="1:28" ht="12.75">
      <c r="A365">
        <v>1978</v>
      </c>
      <c r="B365">
        <v>18</v>
      </c>
      <c r="C365" t="s">
        <v>23</v>
      </c>
      <c r="D365">
        <v>38</v>
      </c>
      <c r="E365">
        <v>5.383</v>
      </c>
      <c r="F365">
        <v>10581</v>
      </c>
      <c r="G365">
        <v>0.0132</v>
      </c>
      <c r="H365">
        <v>0.649</v>
      </c>
      <c r="I365">
        <v>0.91</v>
      </c>
      <c r="K365">
        <f t="shared" si="42"/>
        <v>10230.095238095239</v>
      </c>
      <c r="L365">
        <f t="shared" si="38"/>
        <v>5.284280241012698</v>
      </c>
      <c r="M365">
        <v>45.76</v>
      </c>
      <c r="N365" s="4">
        <v>0.0406424</v>
      </c>
      <c r="O365">
        <f t="shared" si="39"/>
        <v>11.547815212003274</v>
      </c>
      <c r="P365">
        <f t="shared" si="40"/>
        <v>0.21476583126733448</v>
      </c>
      <c r="Y365" s="2"/>
      <c r="Z365" s="2">
        <f t="shared" si="43"/>
        <v>3.3699027987286945</v>
      </c>
      <c r="AA365" s="1">
        <f t="shared" si="44"/>
        <v>8.286178959254093</v>
      </c>
      <c r="AB365">
        <f t="shared" si="41"/>
        <v>2.458877734509161</v>
      </c>
    </row>
    <row r="366" spans="1:28" ht="12.75">
      <c r="A366">
        <v>1979</v>
      </c>
      <c r="B366">
        <v>18</v>
      </c>
      <c r="C366" t="s">
        <v>23</v>
      </c>
      <c r="D366">
        <v>33</v>
      </c>
      <c r="E366">
        <v>5.376</v>
      </c>
      <c r="F366">
        <v>10383</v>
      </c>
      <c r="G366">
        <v>0.0101</v>
      </c>
      <c r="H366">
        <v>0.68</v>
      </c>
      <c r="I366">
        <v>0.92</v>
      </c>
      <c r="K366">
        <f t="shared" si="42"/>
        <v>10230.095238095239</v>
      </c>
      <c r="L366">
        <f t="shared" si="38"/>
        <v>5.383188084911898</v>
      </c>
      <c r="M366">
        <v>49.55</v>
      </c>
      <c r="N366" s="4">
        <v>0.0324382</v>
      </c>
      <c r="O366">
        <f t="shared" si="39"/>
        <v>10.864153551789904</v>
      </c>
      <c r="P366">
        <f t="shared" si="40"/>
        <v>0.1746209317359891</v>
      </c>
      <c r="Y366" s="2"/>
      <c r="Z366" s="2">
        <f t="shared" si="43"/>
        <v>3.3599990684393424</v>
      </c>
      <c r="AA366" s="1">
        <f t="shared" si="44"/>
        <v>8.624619640444577</v>
      </c>
      <c r="AB366">
        <f t="shared" si="41"/>
        <v>2.5668517951258103</v>
      </c>
    </row>
    <row r="367" spans="1:28" ht="12.75">
      <c r="A367">
        <v>1980</v>
      </c>
      <c r="B367">
        <v>18</v>
      </c>
      <c r="C367" t="s">
        <v>23</v>
      </c>
      <c r="D367">
        <v>33</v>
      </c>
      <c r="E367">
        <v>6.972</v>
      </c>
      <c r="F367">
        <v>10966</v>
      </c>
      <c r="G367">
        <v>0.0299</v>
      </c>
      <c r="H367">
        <v>0.587</v>
      </c>
      <c r="I367">
        <v>0.9</v>
      </c>
      <c r="K367">
        <f t="shared" si="42"/>
        <v>10230.095238095239</v>
      </c>
      <c r="L367">
        <f t="shared" si="38"/>
        <v>6.752592757647468</v>
      </c>
      <c r="M367">
        <v>54.04</v>
      </c>
      <c r="N367" s="4">
        <v>0.0232504</v>
      </c>
      <c r="O367">
        <f t="shared" si="39"/>
        <v>12.495545443463117</v>
      </c>
      <c r="P367">
        <f t="shared" si="40"/>
        <v>0.1570004826524067</v>
      </c>
      <c r="Y367" s="2"/>
      <c r="Z367" s="2">
        <f t="shared" si="43"/>
        <v>4.495375260348975</v>
      </c>
      <c r="AA367" s="1">
        <f t="shared" si="44"/>
        <v>10.143204139779261</v>
      </c>
      <c r="AB367">
        <f t="shared" si="41"/>
        <v>2.2563642749130235</v>
      </c>
    </row>
    <row r="368" spans="1:28" ht="12.75">
      <c r="A368">
        <v>1981</v>
      </c>
      <c r="B368">
        <v>18</v>
      </c>
      <c r="C368" t="s">
        <v>23</v>
      </c>
      <c r="D368">
        <v>43</v>
      </c>
      <c r="E368">
        <v>7.816</v>
      </c>
      <c r="F368">
        <v>11067</v>
      </c>
      <c r="G368">
        <v>0.0107</v>
      </c>
      <c r="H368">
        <v>0.708</v>
      </c>
      <c r="I368">
        <v>0.79</v>
      </c>
      <c r="K368">
        <f t="shared" si="42"/>
        <v>10230.095238095239</v>
      </c>
      <c r="L368">
        <f t="shared" si="38"/>
        <v>7.3854776614683875</v>
      </c>
      <c r="M368">
        <v>59.12</v>
      </c>
      <c r="N368" s="4">
        <v>0.0258483</v>
      </c>
      <c r="O368">
        <f t="shared" si="39"/>
        <v>12.49235057758523</v>
      </c>
      <c r="P368">
        <f t="shared" si="40"/>
        <v>0.19090204223693333</v>
      </c>
      <c r="Y368" s="2"/>
      <c r="Z368" s="2">
        <f t="shared" si="43"/>
        <v>4.521154538097254</v>
      </c>
      <c r="AA368" s="1">
        <f t="shared" si="44"/>
        <v>12.064458276846299</v>
      </c>
      <c r="AB368">
        <f t="shared" si="41"/>
        <v>2.6684463393555387</v>
      </c>
    </row>
    <row r="369" spans="1:28" ht="12.75">
      <c r="A369">
        <v>1982</v>
      </c>
      <c r="B369">
        <v>18</v>
      </c>
      <c r="C369" t="s">
        <v>23</v>
      </c>
      <c r="D369">
        <v>46</v>
      </c>
      <c r="E369">
        <v>8.487</v>
      </c>
      <c r="F369">
        <v>10985</v>
      </c>
      <c r="G369">
        <v>0.028</v>
      </c>
      <c r="H369">
        <v>0.609</v>
      </c>
      <c r="I369">
        <v>0.66</v>
      </c>
      <c r="K369">
        <f t="shared" si="42"/>
        <v>10230.095238095239</v>
      </c>
      <c r="L369">
        <f t="shared" si="38"/>
        <v>7.7477349401780256</v>
      </c>
      <c r="M369">
        <v>62.73</v>
      </c>
      <c r="N369" s="4">
        <v>0.0264932</v>
      </c>
      <c r="O369">
        <f t="shared" si="39"/>
        <v>12.350924502117051</v>
      </c>
      <c r="P369">
        <f t="shared" si="40"/>
        <v>0.20526229131712448</v>
      </c>
      <c r="Y369" s="2"/>
      <c r="Z369" s="2">
        <f t="shared" si="43"/>
        <v>5.079810216332196</v>
      </c>
      <c r="AA369" s="1">
        <f t="shared" si="44"/>
        <v>11.816858139751012</v>
      </c>
      <c r="AB369">
        <f t="shared" si="41"/>
        <v>2.326240083095704</v>
      </c>
    </row>
    <row r="370" spans="1:28" ht="12.75">
      <c r="A370">
        <v>1983</v>
      </c>
      <c r="B370">
        <v>18</v>
      </c>
      <c r="C370" t="s">
        <v>23</v>
      </c>
      <c r="D370">
        <v>45</v>
      </c>
      <c r="E370">
        <v>8.638</v>
      </c>
      <c r="F370">
        <v>10318</v>
      </c>
      <c r="G370">
        <v>0.0069</v>
      </c>
      <c r="H370">
        <v>0.772</v>
      </c>
      <c r="I370">
        <v>0.87</v>
      </c>
      <c r="K370">
        <f t="shared" si="42"/>
        <v>10230.095238095239</v>
      </c>
      <c r="L370">
        <f t="shared" si="38"/>
        <v>8.59955941189272</v>
      </c>
      <c r="M370">
        <v>65.21</v>
      </c>
      <c r="N370" s="4">
        <v>0.0286611</v>
      </c>
      <c r="O370">
        <f t="shared" si="39"/>
        <v>13.1874856799459</v>
      </c>
      <c r="P370">
        <f t="shared" si="40"/>
        <v>0.24647283226019842</v>
      </c>
      <c r="Y370" s="2"/>
      <c r="Z370" s="2">
        <f t="shared" si="43"/>
        <v>5.035945768602398</v>
      </c>
      <c r="AA370" s="1">
        <f t="shared" si="44"/>
        <v>14.684912323667922</v>
      </c>
      <c r="AB370">
        <f t="shared" si="41"/>
        <v>2.9160187576331578</v>
      </c>
    </row>
    <row r="371" spans="1:28" ht="12.75">
      <c r="A371">
        <v>1984</v>
      </c>
      <c r="B371">
        <v>18</v>
      </c>
      <c r="C371" t="s">
        <v>23</v>
      </c>
      <c r="D371">
        <v>40</v>
      </c>
      <c r="E371">
        <v>7.807</v>
      </c>
      <c r="F371">
        <v>9849</v>
      </c>
      <c r="G371">
        <v>0.0038</v>
      </c>
      <c r="H371">
        <v>0.828</v>
      </c>
      <c r="I371">
        <v>0.89</v>
      </c>
      <c r="K371">
        <f t="shared" si="42"/>
        <v>10230.095238095239</v>
      </c>
      <c r="L371">
        <f t="shared" si="38"/>
        <v>7.9426233653010145</v>
      </c>
      <c r="M371">
        <v>67.65</v>
      </c>
      <c r="N371" s="4">
        <v>0.0286601</v>
      </c>
      <c r="O371">
        <f t="shared" si="39"/>
        <v>11.740758854842593</v>
      </c>
      <c r="P371">
        <f t="shared" si="40"/>
        <v>0.2276363799118636</v>
      </c>
      <c r="Y371" s="2"/>
      <c r="Z371" s="2">
        <f t="shared" si="43"/>
        <v>4.4741561040299445</v>
      </c>
      <c r="AA371" s="1">
        <f t="shared" si="44"/>
        <v>14.099925093405574</v>
      </c>
      <c r="AB371">
        <f t="shared" si="41"/>
        <v>3.1514155441973837</v>
      </c>
    </row>
    <row r="372" spans="1:28" ht="12.75">
      <c r="A372">
        <v>1985</v>
      </c>
      <c r="B372">
        <v>18</v>
      </c>
      <c r="C372" t="s">
        <v>23</v>
      </c>
      <c r="D372">
        <v>39</v>
      </c>
      <c r="E372">
        <v>7.812</v>
      </c>
      <c r="F372">
        <v>9674</v>
      </c>
      <c r="G372">
        <v>0.002</v>
      </c>
      <c r="H372">
        <v>0.895</v>
      </c>
      <c r="I372">
        <v>0.82</v>
      </c>
      <c r="K372">
        <f t="shared" si="42"/>
        <v>10230.095238095239</v>
      </c>
      <c r="L372">
        <f t="shared" si="38"/>
        <v>7.760189138879337</v>
      </c>
      <c r="M372">
        <v>69.71</v>
      </c>
      <c r="N372" s="4">
        <v>0.0281698</v>
      </c>
      <c r="O372">
        <f t="shared" si="39"/>
        <v>11.132103197359543</v>
      </c>
      <c r="P372">
        <f t="shared" si="40"/>
        <v>0.21860297600440312</v>
      </c>
      <c r="Y372" s="2"/>
      <c r="Z372" s="2">
        <f t="shared" si="43"/>
        <v>4.173019943876501</v>
      </c>
      <c r="AA372" s="1">
        <f t="shared" si="44"/>
        <v>14.430924433885973</v>
      </c>
      <c r="AB372">
        <f t="shared" si="41"/>
        <v>3.458148925231461</v>
      </c>
    </row>
    <row r="373" spans="1:28" ht="12.75">
      <c r="A373">
        <v>1986</v>
      </c>
      <c r="B373">
        <v>18</v>
      </c>
      <c r="C373" t="s">
        <v>23</v>
      </c>
      <c r="D373">
        <v>48</v>
      </c>
      <c r="E373">
        <v>8.41</v>
      </c>
      <c r="F373">
        <v>10673</v>
      </c>
      <c r="G373">
        <v>0.0425</v>
      </c>
      <c r="H373">
        <v>0.569</v>
      </c>
      <c r="I373">
        <v>0.64</v>
      </c>
      <c r="K373">
        <f t="shared" si="42"/>
        <v>10230.095238095239</v>
      </c>
      <c r="L373">
        <f t="shared" si="38"/>
        <v>8.12850105006628</v>
      </c>
      <c r="M373">
        <v>71.25</v>
      </c>
      <c r="N373" s="4">
        <v>0.0231499</v>
      </c>
      <c r="O373">
        <f t="shared" si="39"/>
        <v>11.408422526408815</v>
      </c>
      <c r="P373">
        <f t="shared" si="40"/>
        <v>0.18817398645892938</v>
      </c>
      <c r="Y373" s="2"/>
      <c r="Z373" s="2">
        <f t="shared" si="43"/>
        <v>5.479291411545072</v>
      </c>
      <c r="AA373" s="1">
        <f t="shared" si="44"/>
        <v>12.058590127495576</v>
      </c>
      <c r="AB373">
        <f t="shared" si="41"/>
        <v>2.2007572187322753</v>
      </c>
    </row>
    <row r="374" spans="1:28" ht="12.75">
      <c r="A374">
        <v>1987</v>
      </c>
      <c r="B374">
        <v>18</v>
      </c>
      <c r="C374" t="s">
        <v>23</v>
      </c>
      <c r="D374">
        <v>55</v>
      </c>
      <c r="E374">
        <v>8.85</v>
      </c>
      <c r="F374">
        <v>10785</v>
      </c>
      <c r="G374">
        <v>0.0827</v>
      </c>
      <c r="H374">
        <v>0.502</v>
      </c>
      <c r="K374">
        <f t="shared" si="42"/>
        <v>10230.095238095239</v>
      </c>
      <c r="L374">
        <f t="shared" si="38"/>
        <v>8.520500520721079</v>
      </c>
      <c r="M374">
        <v>73.2</v>
      </c>
      <c r="N374" s="4">
        <v>0.0230763</v>
      </c>
      <c r="O374">
        <f t="shared" si="39"/>
        <v>11.640028033771966</v>
      </c>
      <c r="P374">
        <f t="shared" si="40"/>
        <v>0.19662162616631584</v>
      </c>
      <c r="Y374" s="2"/>
      <c r="Z374" s="2">
        <f t="shared" si="43"/>
        <v>6.016557193975472</v>
      </c>
      <c r="AA374" s="1">
        <f t="shared" si="44"/>
        <v>12.06652355873943</v>
      </c>
      <c r="AB374">
        <f t="shared" si="41"/>
        <v>2.005552871802156</v>
      </c>
    </row>
    <row r="375" spans="1:28" ht="12.75">
      <c r="A375">
        <v>1988</v>
      </c>
      <c r="B375">
        <v>18</v>
      </c>
      <c r="C375" t="s">
        <v>23</v>
      </c>
      <c r="D375">
        <v>60</v>
      </c>
      <c r="E375">
        <v>9.51</v>
      </c>
      <c r="F375">
        <v>10535</v>
      </c>
      <c r="G375">
        <v>0.067</v>
      </c>
      <c r="H375">
        <v>0.535</v>
      </c>
      <c r="I375">
        <v>0.697</v>
      </c>
      <c r="K375">
        <f t="shared" si="42"/>
        <v>10230.095238095239</v>
      </c>
      <c r="L375">
        <f t="shared" si="38"/>
        <v>9.361823085393365</v>
      </c>
      <c r="M375">
        <v>75.69</v>
      </c>
      <c r="N375" s="4">
        <v>0.019539</v>
      </c>
      <c r="O375">
        <f t="shared" si="39"/>
        <v>12.368639298973926</v>
      </c>
      <c r="P375">
        <f t="shared" si="40"/>
        <v>0.18292066126550097</v>
      </c>
      <c r="Y375" s="2"/>
      <c r="Z375" s="2">
        <f t="shared" si="43"/>
        <v>6.461143432098814</v>
      </c>
      <c r="AA375" s="1">
        <f t="shared" si="44"/>
        <v>13.564740111911462</v>
      </c>
      <c r="AB375">
        <f t="shared" si="41"/>
        <v>2.0994333672461347</v>
      </c>
    </row>
    <row r="376" spans="1:28" ht="12.75">
      <c r="A376">
        <v>1989</v>
      </c>
      <c r="B376">
        <v>18</v>
      </c>
      <c r="C376" t="s">
        <v>23</v>
      </c>
      <c r="D376">
        <v>63</v>
      </c>
      <c r="E376">
        <v>9.319</v>
      </c>
      <c r="F376">
        <v>10529</v>
      </c>
      <c r="G376">
        <v>0.0673</v>
      </c>
      <c r="H376">
        <v>0.532</v>
      </c>
      <c r="I376">
        <v>0.742</v>
      </c>
      <c r="K376">
        <f t="shared" si="42"/>
        <v>10230.095238095239</v>
      </c>
      <c r="L376">
        <f t="shared" si="38"/>
        <v>9.146839368050275</v>
      </c>
      <c r="M376">
        <v>78.56</v>
      </c>
      <c r="N376" s="4">
        <v>0.0236218</v>
      </c>
      <c r="O376">
        <f t="shared" si="39"/>
        <v>11.643125468495766</v>
      </c>
      <c r="P376">
        <f t="shared" si="40"/>
        <v>0.21606481018420995</v>
      </c>
      <c r="Y376" s="2"/>
      <c r="Z376" s="2">
        <f t="shared" si="43"/>
        <v>6.325911249477854</v>
      </c>
      <c r="AA376" s="1">
        <f t="shared" si="44"/>
        <v>13.225710435286304</v>
      </c>
      <c r="AB376">
        <f t="shared" si="41"/>
        <v>2.0907202004103307</v>
      </c>
    </row>
    <row r="377" spans="1:28" ht="12.75">
      <c r="A377">
        <v>1990</v>
      </c>
      <c r="B377">
        <v>18</v>
      </c>
      <c r="C377" t="s">
        <v>23</v>
      </c>
      <c r="D377">
        <v>62</v>
      </c>
      <c r="E377">
        <v>9.783</v>
      </c>
      <c r="F377">
        <v>10625</v>
      </c>
      <c r="G377">
        <v>0.097</v>
      </c>
      <c r="H377">
        <v>0.497</v>
      </c>
      <c r="I377">
        <v>0.674</v>
      </c>
      <c r="K377">
        <f t="shared" si="42"/>
        <v>10230.095238095239</v>
      </c>
      <c r="L377">
        <f t="shared" si="38"/>
        <v>9.542934295477314</v>
      </c>
      <c r="M377">
        <v>81.59</v>
      </c>
      <c r="N377" s="4">
        <v>0.018391</v>
      </c>
      <c r="O377">
        <f t="shared" si="39"/>
        <v>11.696205779479488</v>
      </c>
      <c r="P377">
        <f t="shared" si="40"/>
        <v>0.1755041046281233</v>
      </c>
      <c r="Y377" s="2"/>
      <c r="Z377" s="2">
        <f t="shared" si="43"/>
        <v>6.761919960613801</v>
      </c>
      <c r="AA377" s="1">
        <f t="shared" si="44"/>
        <v>13.467712646443486</v>
      </c>
      <c r="AB377">
        <f t="shared" si="41"/>
        <v>1.9916995061889167</v>
      </c>
    </row>
    <row r="378" spans="1:28" ht="12.75">
      <c r="A378">
        <v>1991</v>
      </c>
      <c r="B378">
        <v>18</v>
      </c>
      <c r="C378" t="s">
        <v>23</v>
      </c>
      <c r="D378">
        <v>47</v>
      </c>
      <c r="E378">
        <v>10.157</v>
      </c>
      <c r="F378">
        <v>9427</v>
      </c>
      <c r="G378">
        <v>0.024</v>
      </c>
      <c r="H378">
        <v>0.657</v>
      </c>
      <c r="I378">
        <v>0.657</v>
      </c>
      <c r="K378">
        <f t="shared" si="42"/>
        <v>10230.095238095239</v>
      </c>
      <c r="L378">
        <f t="shared" si="38"/>
        <v>10.344325775541378</v>
      </c>
      <c r="M378">
        <v>84.44</v>
      </c>
      <c r="N378" s="4">
        <v>0.0170938</v>
      </c>
      <c r="O378">
        <f t="shared" si="39"/>
        <v>12.250504234416603</v>
      </c>
      <c r="P378">
        <f t="shared" si="40"/>
        <v>0.1768238359419492</v>
      </c>
      <c r="Y378" s="2"/>
      <c r="Z378" s="2">
        <f t="shared" si="43"/>
        <v>6.560326922760783</v>
      </c>
      <c r="AA378" s="1">
        <f t="shared" si="44"/>
        <v>16.310936483863333</v>
      </c>
      <c r="AB378">
        <f t="shared" si="41"/>
        <v>2.486299337807879</v>
      </c>
    </row>
    <row r="379" spans="1:28" ht="12.75">
      <c r="A379">
        <v>1992</v>
      </c>
      <c r="B379">
        <v>18</v>
      </c>
      <c r="C379" t="s">
        <v>23</v>
      </c>
      <c r="D379">
        <v>54</v>
      </c>
      <c r="E379">
        <v>9.54</v>
      </c>
      <c r="F379">
        <v>9442</v>
      </c>
      <c r="G379">
        <v>0.046</v>
      </c>
      <c r="H379">
        <v>0.58</v>
      </c>
      <c r="I379">
        <v>0.563</v>
      </c>
      <c r="K379">
        <f t="shared" si="42"/>
        <v>10230.095238095239</v>
      </c>
      <c r="L379">
        <f t="shared" si="38"/>
        <v>9.738409759589477</v>
      </c>
      <c r="M379">
        <v>86.39</v>
      </c>
      <c r="N379" s="4">
        <v>0.0160524</v>
      </c>
      <c r="O379">
        <f t="shared" si="39"/>
        <v>11.27261229261428</v>
      </c>
      <c r="P379">
        <f t="shared" si="40"/>
        <v>0.15632484882483413</v>
      </c>
      <c r="Y379" s="2"/>
      <c r="Z379" s="2">
        <f t="shared" si="43"/>
        <v>6.514643378576381</v>
      </c>
      <c r="AA379" s="1">
        <f t="shared" si="44"/>
        <v>14.557454512021485</v>
      </c>
      <c r="AB379">
        <f t="shared" si="41"/>
        <v>2.2345742761444396</v>
      </c>
    </row>
    <row r="380" spans="1:30" ht="12.75">
      <c r="A380">
        <v>1993</v>
      </c>
      <c r="B380">
        <v>18</v>
      </c>
      <c r="C380" t="s">
        <v>23</v>
      </c>
      <c r="D380">
        <v>51</v>
      </c>
      <c r="E380">
        <v>9.481</v>
      </c>
      <c r="F380">
        <v>9525</v>
      </c>
      <c r="G380">
        <v>0.06</v>
      </c>
      <c r="H380">
        <v>0.551</v>
      </c>
      <c r="I380">
        <v>0.571</v>
      </c>
      <c r="K380">
        <f t="shared" si="42"/>
        <v>10230.095238095239</v>
      </c>
      <c r="L380">
        <f t="shared" si="38"/>
        <v>9.718404074568792</v>
      </c>
      <c r="M380">
        <v>88.38</v>
      </c>
      <c r="N380" s="4">
        <v>0.0158576</v>
      </c>
      <c r="O380">
        <f t="shared" si="39"/>
        <v>10.996157586070142</v>
      </c>
      <c r="P380">
        <f t="shared" si="40"/>
        <v>0.15411056445288207</v>
      </c>
      <c r="Q380" s="1">
        <f>100*((O367/O360)^(1/7)-1)</f>
        <v>-2.4885554709157653</v>
      </c>
      <c r="R380" s="1">
        <f>100*((O380/O367)^(1/13)-1)</f>
        <v>-0.9784609593440297</v>
      </c>
      <c r="S380" s="1"/>
      <c r="T380" s="1">
        <f>100*((P367/P360)^(1/7)-1)</f>
        <v>-9.349035806448514</v>
      </c>
      <c r="U380" s="1">
        <f>100*((P380/P367)^(1/13)-1)</f>
        <v>-0.14281011193811866</v>
      </c>
      <c r="V380">
        <v>1</v>
      </c>
      <c r="Y380" s="2"/>
      <c r="Z380" s="2">
        <f t="shared" si="43"/>
        <v>6.633266175031731</v>
      </c>
      <c r="AA380" s="1">
        <f t="shared" si="44"/>
        <v>14.238442309477122</v>
      </c>
      <c r="AB380">
        <f t="shared" si="41"/>
        <v>2.146520572786906</v>
      </c>
      <c r="AD380" s="1">
        <f>100*((AB380/AB360)^(1/20)-1)</f>
        <v>-0.40812174683296787</v>
      </c>
    </row>
  </sheetData>
  <mergeCells count="3">
    <mergeCell ref="Y1:AA1"/>
    <mergeCell ref="Q1:R1"/>
    <mergeCell ref="T1:U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3"/>
  <sheetViews>
    <sheetView workbookViewId="0" topLeftCell="A1">
      <pane xSplit="1" topLeftCell="G1" activePane="topRight" state="frozen"/>
      <selection pane="topLeft" activeCell="A114" sqref="A114"/>
      <selection pane="topRight" activeCell="O3" sqref="O3"/>
    </sheetView>
  </sheetViews>
  <sheetFormatPr defaultColWidth="9.140625" defaultRowHeight="12.75"/>
  <cols>
    <col min="1" max="1" width="16.140625" style="3" customWidth="1"/>
    <col min="2" max="2" width="11.7109375" style="1" customWidth="1"/>
    <col min="3" max="3" width="13.7109375" style="1" bestFit="1" customWidth="1"/>
    <col min="4" max="5" width="14.7109375" style="1" bestFit="1" customWidth="1"/>
    <col min="6" max="6" width="26.57421875" style="1" bestFit="1" customWidth="1"/>
    <col min="7" max="7" width="14.7109375" style="1" bestFit="1" customWidth="1"/>
    <col min="8" max="8" width="11.8515625" style="1" bestFit="1" customWidth="1"/>
    <col min="9" max="9" width="12.00390625" style="1" bestFit="1" customWidth="1"/>
    <col min="10" max="10" width="10.7109375" style="1" bestFit="1" customWidth="1"/>
    <col min="11" max="11" width="19.421875" style="1" bestFit="1" customWidth="1"/>
    <col min="12" max="12" width="21.28125" style="1" bestFit="1" customWidth="1"/>
    <col min="13" max="13" width="12.28125" style="1" bestFit="1" customWidth="1"/>
    <col min="14" max="14" width="10.8515625" style="1" bestFit="1" customWidth="1"/>
    <col min="15" max="15" width="9.140625" style="1" customWidth="1"/>
    <col min="16" max="16" width="15.8515625" style="1" bestFit="1" customWidth="1"/>
    <col min="17" max="17" width="28.140625" style="1" bestFit="1" customWidth="1"/>
    <col min="18" max="18" width="18.7109375" style="1" bestFit="1" customWidth="1"/>
    <col min="19" max="19" width="12.00390625" style="1" bestFit="1" customWidth="1"/>
    <col min="20" max="21" width="9.140625" style="1" customWidth="1"/>
    <col min="22" max="22" width="7.8515625" style="1" bestFit="1" customWidth="1"/>
    <col min="23" max="23" width="14.8515625" style="1" bestFit="1" customWidth="1"/>
    <col min="24" max="24" width="11.7109375" style="1" bestFit="1" customWidth="1"/>
    <col min="25" max="26" width="9.140625" style="1" customWidth="1"/>
    <col min="27" max="27" width="5.57421875" style="1" bestFit="1" customWidth="1"/>
    <col min="28" max="16384" width="9.140625" style="1" customWidth="1"/>
  </cols>
  <sheetData>
    <row r="1" spans="22:24" ht="12.75">
      <c r="V1" s="13" t="s">
        <v>31</v>
      </c>
      <c r="W1" s="13"/>
      <c r="X1" s="13"/>
    </row>
    <row r="2" spans="1:25" ht="12.75">
      <c r="A2" s="3" t="s">
        <v>41</v>
      </c>
      <c r="B2" s="1" t="s">
        <v>6</v>
      </c>
      <c r="C2" s="1" t="s">
        <v>7</v>
      </c>
      <c r="D2" s="1" t="s">
        <v>8</v>
      </c>
      <c r="E2" s="1" t="s">
        <v>19</v>
      </c>
      <c r="F2" s="1" t="s">
        <v>9</v>
      </c>
      <c r="G2" s="1" t="s">
        <v>10</v>
      </c>
      <c r="H2" s="1" t="s">
        <v>20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21</v>
      </c>
      <c r="R2" s="1" t="s">
        <v>22</v>
      </c>
      <c r="S2" s="1" t="s">
        <v>23</v>
      </c>
      <c r="V2" s="1" t="s">
        <v>42</v>
      </c>
      <c r="W2" s="1" t="s">
        <v>38</v>
      </c>
      <c r="X2" s="1" t="s">
        <v>39</v>
      </c>
      <c r="Y2" s="1" t="s">
        <v>39</v>
      </c>
    </row>
    <row r="3" spans="1:25" ht="12.75">
      <c r="A3" s="3">
        <v>1973</v>
      </c>
      <c r="B3" s="1">
        <f>'calculations, all years'!L3</f>
        <v>2.0743062725619543</v>
      </c>
      <c r="C3" s="1">
        <f>'calculations, all years'!L24</f>
        <v>0.8605045950722834</v>
      </c>
      <c r="D3" s="1">
        <f>'calculations, all years'!L45</f>
        <v>0</v>
      </c>
      <c r="E3" s="1">
        <f>'calculations, all years'!L66</f>
        <v>0.6837115764312576</v>
      </c>
      <c r="F3" s="1">
        <f>'calculations, all years'!L87</f>
        <v>1.7819543477026472</v>
      </c>
      <c r="G3" s="1">
        <f>'calculations, all years'!L108</f>
        <v>1.2386740267685705</v>
      </c>
      <c r="H3" s="1">
        <f>'calculations, all years'!L129</f>
        <v>0.9381653564766207</v>
      </c>
      <c r="I3" s="1">
        <f>'calculations, all years'!L150</f>
        <v>0.7572928541538481</v>
      </c>
      <c r="J3" s="1">
        <f>'calculations, all years'!L171</f>
        <v>0.9700585059565362</v>
      </c>
      <c r="K3" s="1">
        <f>'calculations, all years'!L192</f>
        <v>1.8458778662561284</v>
      </c>
      <c r="L3" s="1">
        <f>'calculations, all years'!L213</f>
        <v>2.9473429892481797</v>
      </c>
      <c r="M3" s="1">
        <f>'calculations, all years'!L234</f>
        <v>3.8338472040033755</v>
      </c>
      <c r="N3" s="1">
        <f>'calculations, all years'!L255</f>
        <v>4.67483412288337</v>
      </c>
      <c r="O3" s="1">
        <f>'calculations, all years'!L276</f>
        <v>5.682379925250373</v>
      </c>
      <c r="P3" s="1">
        <f>'calculations, all years'!L297</f>
        <v>1.6791973364661676</v>
      </c>
      <c r="Q3" s="1">
        <f>'calculations, all years'!L318</f>
        <v>3.8770843014103353</v>
      </c>
      <c r="R3" s="1">
        <f>'calculations, all years'!L339</f>
        <v>5.619891561855108</v>
      </c>
      <c r="S3" s="1">
        <f>'calculations, all years'!L360</f>
        <v>4.747615338158748</v>
      </c>
      <c r="V3">
        <v>31.85</v>
      </c>
      <c r="W3" s="2">
        <v>30.128759</v>
      </c>
      <c r="X3" s="4">
        <v>0.1215409</v>
      </c>
      <c r="Y3" s="4">
        <v>0.0657383</v>
      </c>
    </row>
    <row r="4" spans="1:25" ht="12.75">
      <c r="A4" s="3">
        <v>1974</v>
      </c>
      <c r="B4" s="1">
        <f>'calculations, all years'!L4</f>
        <v>2.388024798807795</v>
      </c>
      <c r="C4" s="1">
        <f>'calculations, all years'!L25</f>
        <v>1.0341665201548984</v>
      </c>
      <c r="D4" s="1">
        <f>'calculations, all years'!L46</f>
        <v>0</v>
      </c>
      <c r="E4" s="1">
        <f>'calculations, all years'!L67</f>
        <v>0.7745145714467087</v>
      </c>
      <c r="F4" s="1">
        <f>'calculations, all years'!L88</f>
        <v>2.0790430024049162</v>
      </c>
      <c r="G4" s="1">
        <f>'calculations, all years'!L109</f>
        <v>1.4220391057764692</v>
      </c>
      <c r="H4" s="1">
        <f>'calculations, all years'!L130</f>
        <v>1.1078247312285496</v>
      </c>
      <c r="I4" s="1">
        <f>'calculations, all years'!L151</f>
        <v>0.855613530615476</v>
      </c>
      <c r="J4" s="1">
        <f>'calculations, all years'!L172</f>
        <v>1.1822369444960372</v>
      </c>
      <c r="K4" s="1">
        <f>'calculations, all years'!L193</f>
        <v>2.400362065262343</v>
      </c>
      <c r="L4" s="1">
        <f>'calculations, all years'!L214</f>
        <v>3.208282091428764</v>
      </c>
      <c r="M4" s="1">
        <f>'calculations, all years'!L235</f>
        <v>4.215637944643062</v>
      </c>
      <c r="N4" s="1">
        <f>'calculations, all years'!L256</f>
        <v>5.520523471871284</v>
      </c>
      <c r="O4" s="1">
        <f>'calculations, all years'!L277</f>
        <v>5.777263030913393</v>
      </c>
      <c r="P4" s="1">
        <f>'calculations, all years'!L298</f>
        <v>1.8430640682276047</v>
      </c>
      <c r="Q4" s="1">
        <f>'calculations, all years'!L319</f>
        <v>4.666010404444517</v>
      </c>
      <c r="R4" s="1">
        <f>'calculations, all years'!L340</f>
        <v>5.775279601345741</v>
      </c>
      <c r="S4" s="1">
        <f>'calculations, all years'!L361</f>
        <v>5.831773250732122</v>
      </c>
      <c r="V4">
        <v>34.73</v>
      </c>
      <c r="W4" s="2">
        <v>44.623135</v>
      </c>
      <c r="X4" s="4">
        <v>0.111128</v>
      </c>
      <c r="Y4" s="4">
        <v>0.0543774</v>
      </c>
    </row>
    <row r="5" spans="1:25" ht="12.75">
      <c r="A5" s="3">
        <v>1975</v>
      </c>
      <c r="B5" s="1">
        <f>'calculations, all years'!L5</f>
        <v>2.665881388948569</v>
      </c>
      <c r="C5" s="1">
        <f>'calculations, all years'!L26</f>
        <v>1.0833898377944107</v>
      </c>
      <c r="D5" s="1">
        <f>'calculations, all years'!L47</f>
        <v>0</v>
      </c>
      <c r="E5" s="1">
        <f>'calculations, all years'!L68</f>
        <v>0.7745145714467087</v>
      </c>
      <c r="F5" s="1">
        <f>'calculations, all years'!L89</f>
        <v>1.9393505947337093</v>
      </c>
      <c r="G5" s="1">
        <f>'calculations, all years'!L110</f>
        <v>1.4461414635014942</v>
      </c>
      <c r="H5" s="1">
        <f>'calculations, all years'!L131</f>
        <v>1.0622976874794312</v>
      </c>
      <c r="I5" s="1">
        <f>'calculations, all years'!L152</f>
        <v>0.9374756654031179</v>
      </c>
      <c r="J5" s="1">
        <f>'calculations, all years'!L173</f>
        <v>1.0450969442681006</v>
      </c>
      <c r="K5" s="1">
        <f>'calculations, all years'!L194</f>
        <v>2.1696775075108077</v>
      </c>
      <c r="L5" s="1">
        <f>'calculations, all years'!L215</f>
        <v>3.148868062514243</v>
      </c>
      <c r="M5" s="1">
        <f>'calculations, all years'!L236</f>
        <v>4.289442312838429</v>
      </c>
      <c r="N5" s="1">
        <f>'calculations, all years'!L257</f>
        <v>5.741523986380558</v>
      </c>
      <c r="O5" s="1">
        <f>'calculations, all years'!L278</f>
        <v>12.141837447116183</v>
      </c>
      <c r="P5" s="1">
        <f>'calculations, all years'!L299</f>
        <v>1.8210904492614293</v>
      </c>
      <c r="Q5" s="1">
        <f>'calculations, all years'!L320</f>
        <v>5.090193168484928</v>
      </c>
      <c r="R5" s="1">
        <f>'calculations, all years'!L341</f>
        <v>5.794799813699456</v>
      </c>
      <c r="S5" s="1">
        <f>'calculations, all years'!L362</f>
        <v>5.128681869808188</v>
      </c>
      <c r="V5">
        <v>38</v>
      </c>
      <c r="W5" s="2">
        <v>48.640303</v>
      </c>
      <c r="X5" s="4">
        <v>0.0994168</v>
      </c>
      <c r="Y5" s="4">
        <v>0.0546387</v>
      </c>
    </row>
    <row r="6" spans="1:25" ht="12.75">
      <c r="A6" s="3">
        <v>1976</v>
      </c>
      <c r="B6" s="1">
        <f>'calculations, all years'!L6</f>
        <v>2.7007814793286773</v>
      </c>
      <c r="C6" s="1">
        <f>'calculations, all years'!L27</f>
        <v>1.2639548107601457</v>
      </c>
      <c r="D6" s="1">
        <f>'calculations, all years'!L48</f>
        <v>0</v>
      </c>
      <c r="E6" s="1">
        <f>'calculations, all years'!L69</f>
        <v>0.8861090041613194</v>
      </c>
      <c r="F6" s="1">
        <f>'calculations, all years'!L90</f>
        <v>2.4103357391690388</v>
      </c>
      <c r="G6" s="1">
        <f>'calculations, all years'!L111</f>
        <v>1.6718595436548973</v>
      </c>
      <c r="H6" s="1">
        <f>'calculations, all years'!L132</f>
        <v>1.2725366768590476</v>
      </c>
      <c r="I6" s="1">
        <f>'calculations, all years'!L153</f>
        <v>0.9531002598265033</v>
      </c>
      <c r="J6" s="1">
        <f>'calculations, all years'!L174</f>
        <v>1.3063711803351257</v>
      </c>
      <c r="K6" s="1">
        <f>'calculations, all years'!L195</f>
        <v>2.890314313679766</v>
      </c>
      <c r="L6" s="1">
        <f>'calculations, all years'!L216</f>
        <v>3.4547297476452568</v>
      </c>
      <c r="M6" s="1">
        <f>'calculations, all years'!L237</f>
        <v>4.35473405667387</v>
      </c>
      <c r="N6" s="1">
        <f>'calculations, all years'!L258</f>
        <v>6.022329101977668</v>
      </c>
      <c r="O6" s="1">
        <f>'calculations, all years'!L279</f>
        <v>7.968890422961657</v>
      </c>
      <c r="P6" s="1">
        <f>'calculations, all years'!L300</f>
        <v>2.0989966705827094</v>
      </c>
      <c r="Q6" s="1">
        <f>'calculations, all years'!L321</f>
        <v>5.272834649918056</v>
      </c>
      <c r="R6" s="1">
        <f>'calculations, all years'!L342</f>
        <v>5.518876687253442</v>
      </c>
      <c r="S6" s="1">
        <f>'calculations, all years'!L363</f>
        <v>5.760549847275041</v>
      </c>
      <c r="V6">
        <v>40.2</v>
      </c>
      <c r="W6" s="2">
        <v>50.160312</v>
      </c>
      <c r="X6" s="4">
        <v>0.0738305</v>
      </c>
      <c r="Y6" s="4">
        <v>0.0524141</v>
      </c>
    </row>
    <row r="7" spans="1:25" ht="12.75">
      <c r="A7" s="3">
        <v>1977</v>
      </c>
      <c r="B7" s="1">
        <f>'calculations, all years'!L7</f>
        <v>2.8265893185632813</v>
      </c>
      <c r="C7" s="1">
        <f>'calculations, all years'!L28</f>
        <v>1.2338928681891908</v>
      </c>
      <c r="D7" s="1">
        <f>'calculations, all years'!L49</f>
        <v>0</v>
      </c>
      <c r="E7" s="1">
        <f>'calculations, all years'!L70</f>
        <v>0.9394093152738274</v>
      </c>
      <c r="F7" s="1">
        <f>'calculations, all years'!L91</f>
        <v>2.2729249860522627</v>
      </c>
      <c r="G7" s="1">
        <f>'calculations, all years'!L112</f>
        <v>1.662894549237679</v>
      </c>
      <c r="H7" s="1">
        <f>'calculations, all years'!L133</f>
        <v>1.3473256777641545</v>
      </c>
      <c r="I7" s="1">
        <f>'calculations, all years'!L154</f>
        <v>0.9867306279421827</v>
      </c>
      <c r="J7" s="1">
        <f>'calculations, all years'!L175</f>
        <v>1.3816691752867343</v>
      </c>
      <c r="K7" s="1">
        <f>'calculations, all years'!L196</f>
        <v>2.941222102863054</v>
      </c>
      <c r="L7" s="1">
        <f>'calculations, all years'!L217</f>
        <v>3.5734988833286727</v>
      </c>
      <c r="M7" s="1">
        <f>'calculations, all years'!L238</f>
        <v>4.577201371955742</v>
      </c>
      <c r="N7" s="1">
        <f>'calculations, all years'!L259</f>
        <v>6.521606567071714</v>
      </c>
      <c r="O7" s="1">
        <f>'calculations, all years'!L280</f>
        <v>8.078620524428732</v>
      </c>
      <c r="P7" s="1">
        <f>'calculations, all years'!L301</f>
        <v>2.2528701412724543</v>
      </c>
      <c r="Q7" s="1">
        <f>'calculations, all years'!L322</f>
        <v>5.708238077893975</v>
      </c>
      <c r="R7" s="1">
        <f>'calculations, all years'!L343</f>
        <v>5.713345731289442</v>
      </c>
      <c r="S7" s="1">
        <f>'calculations, all years'!L364</f>
        <v>5.189858787352939</v>
      </c>
      <c r="V7">
        <v>42.75</v>
      </c>
      <c r="W7" s="2">
        <v>54.286052</v>
      </c>
      <c r="X7" s="4">
        <v>0.0523888</v>
      </c>
      <c r="Y7" s="4">
        <v>0.053033</v>
      </c>
    </row>
    <row r="8" spans="1:25" ht="12.75">
      <c r="A8" s="3">
        <v>1978</v>
      </c>
      <c r="B8" s="1">
        <f>'calculations, all years'!L8</f>
        <v>3.1131475875248396</v>
      </c>
      <c r="C8" s="1">
        <f>'calculations, all years'!L29</f>
        <v>1.2781474989342556</v>
      </c>
      <c r="D8" s="1">
        <f>'calculations, all years'!L50</f>
        <v>0.7146893948611787</v>
      </c>
      <c r="E8" s="1">
        <f>'calculations, all years'!L71</f>
        <v>1.0154238970390266</v>
      </c>
      <c r="F8" s="1">
        <f>'calculations, all years'!L92</f>
        <v>2.4718059223318356</v>
      </c>
      <c r="G8" s="1">
        <f>'calculations, all years'!L113</f>
        <v>1.7253322441617829</v>
      </c>
      <c r="H8" s="1">
        <f>'calculations, all years'!L134</f>
        <v>1.6221689513415796</v>
      </c>
      <c r="I8" s="1">
        <f>'calculations, all years'!L155</f>
        <v>1.079283246917933</v>
      </c>
      <c r="J8" s="1">
        <f>'calculations, all years'!L176</f>
        <v>1.5490772869055058</v>
      </c>
      <c r="K8" s="1">
        <f>'calculations, all years'!L197</f>
        <v>3.4346293085287747</v>
      </c>
      <c r="L8" s="1">
        <f>'calculations, all years'!L218</f>
        <v>3.9885662125180406</v>
      </c>
      <c r="M8" s="1">
        <f>'calculations, all years'!L239</f>
        <v>4.81486570932459</v>
      </c>
      <c r="N8" s="1">
        <f>'calculations, all years'!L260</f>
        <v>6.8247699037985585</v>
      </c>
      <c r="O8" s="1">
        <f>'calculations, all years'!L281</f>
        <v>8.964105648965598</v>
      </c>
      <c r="P8" s="1">
        <f>'calculations, all years'!L302</f>
        <v>2.619247517397455</v>
      </c>
      <c r="Q8" s="1">
        <f>'calculations, all years'!L323</f>
        <v>6.566637236211461</v>
      </c>
      <c r="R8" s="1">
        <f>'calculations, all years'!L344</f>
        <v>5.915609852856442</v>
      </c>
      <c r="S8" s="1">
        <f>'calculations, all years'!L365</f>
        <v>5.284280241012698</v>
      </c>
      <c r="V8">
        <v>45.76</v>
      </c>
      <c r="W8" s="2">
        <v>58.57465</v>
      </c>
      <c r="X8" s="4">
        <v>0.0618773</v>
      </c>
      <c r="Y8" s="4">
        <v>0.0406424</v>
      </c>
    </row>
    <row r="9" spans="1:25" ht="12.75">
      <c r="A9" s="3">
        <v>1979</v>
      </c>
      <c r="B9" s="1">
        <f>'calculations, all years'!L9</f>
        <v>3.4468941055236195</v>
      </c>
      <c r="C9" s="1">
        <f>'calculations, all years'!L30</f>
        <v>1.4040211636603745</v>
      </c>
      <c r="D9" s="1">
        <f>'calculations, all years'!L51</f>
        <v>0.820288466880815</v>
      </c>
      <c r="E9" s="1">
        <f>'calculations, all years'!L72</f>
        <v>1.0993828244060866</v>
      </c>
      <c r="F9" s="1">
        <f>'calculations, all years'!L93</f>
        <v>2.780953448652558</v>
      </c>
      <c r="G9" s="1">
        <f>'calculations, all years'!L114</f>
        <v>1.9833951077601273</v>
      </c>
      <c r="H9" s="1">
        <f>'calculations, all years'!L135</f>
        <v>1.8395672788965087</v>
      </c>
      <c r="I9" s="1">
        <f>'calculations, all years'!L156</f>
        <v>1.0902158004277636</v>
      </c>
      <c r="J9" s="1">
        <f>'calculations, all years'!L177</f>
        <v>1.6657545443591615</v>
      </c>
      <c r="K9" s="1">
        <f>'calculations, all years'!L198</f>
        <v>3.7743322694965777</v>
      </c>
      <c r="L9" s="1">
        <f>'calculations, all years'!L219</f>
        <v>4.380403677576329</v>
      </c>
      <c r="M9" s="1">
        <f>'calculations, all years'!L240</f>
        <v>5.412997611955134</v>
      </c>
      <c r="N9" s="1">
        <f>'calculations, all years'!L261</f>
        <v>7.778933594796413</v>
      </c>
      <c r="O9" s="1">
        <f>'calculations, all years'!L282</f>
        <v>10.291572464501133</v>
      </c>
      <c r="P9" s="1">
        <f>'calculations, all years'!L303</f>
        <v>2.5057383221348304</v>
      </c>
      <c r="Q9" s="1">
        <f>'calculations, all years'!L324</f>
        <v>6.683681022005075</v>
      </c>
      <c r="R9" s="1">
        <f>'calculations, all years'!L345</f>
        <v>5.991360198032319</v>
      </c>
      <c r="S9" s="1">
        <f>'calculations, all years'!L366</f>
        <v>5.383188084911898</v>
      </c>
      <c r="V9">
        <v>49.55</v>
      </c>
      <c r="W9" s="2">
        <v>69.866149</v>
      </c>
      <c r="X9" s="4">
        <v>0.0540705</v>
      </c>
      <c r="Y9" s="4">
        <v>0.0324382</v>
      </c>
    </row>
    <row r="10" spans="1:25" ht="12.75">
      <c r="A10" s="3">
        <v>1980</v>
      </c>
      <c r="B10" s="1">
        <f>'calculations, all years'!L10</f>
        <v>4.290283624484813</v>
      </c>
      <c r="C10" s="1">
        <f>'calculations, all years'!L31</f>
        <v>1.8744924491898225</v>
      </c>
      <c r="D10" s="1">
        <f>'calculations, all years'!L52</f>
        <v>1.0547936747727746</v>
      </c>
      <c r="E10" s="1">
        <f>'calculations, all years'!L73</f>
        <v>1.298879311450562</v>
      </c>
      <c r="F10" s="1">
        <f>'calculations, all years'!L94</f>
        <v>3.555623218657409</v>
      </c>
      <c r="G10" s="1">
        <f>'calculations, all years'!L115</f>
        <v>2.503689033680606</v>
      </c>
      <c r="H10" s="1">
        <f>'calculations, all years'!L136</f>
        <v>2.16755247157565</v>
      </c>
      <c r="I10" s="1">
        <f>'calculations, all years'!L157</f>
        <v>1.467435684261495</v>
      </c>
      <c r="J10" s="1">
        <f>'calculations, all years'!L178</f>
        <v>2.306856355950382</v>
      </c>
      <c r="K10" s="1">
        <f>'calculations, all years'!L199</f>
        <v>4.349405417276782</v>
      </c>
      <c r="L10" s="1">
        <f>'calculations, all years'!L220</f>
        <v>5.6805801691934965</v>
      </c>
      <c r="M10" s="1">
        <f>'calculations, all years'!L241</f>
        <v>6.987109742997153</v>
      </c>
      <c r="N10" s="1">
        <f>'calculations, all years'!L262</f>
        <v>10.056552914864538</v>
      </c>
      <c r="O10" s="1">
        <f>'calculations, all years'!L283</f>
        <v>12.67346215090521</v>
      </c>
      <c r="P10" s="1">
        <f>'calculations, all years'!L304</f>
        <v>3.0483774320214634</v>
      </c>
      <c r="Q10" s="1">
        <f>'calculations, all years'!L325</f>
        <v>8.266658106164172</v>
      </c>
      <c r="R10" s="1">
        <f>'calculations, all years'!L346</f>
        <v>7.4681673096579235</v>
      </c>
      <c r="S10" s="1">
        <f>'calculations, all years'!L367</f>
        <v>6.752592757647468</v>
      </c>
      <c r="V10">
        <v>54.04</v>
      </c>
      <c r="W10" s="2">
        <v>87.617688</v>
      </c>
      <c r="X10" s="4">
        <v>0.0389558</v>
      </c>
      <c r="Y10" s="4">
        <v>0.0232504</v>
      </c>
    </row>
    <row r="11" spans="1:25" ht="12.75">
      <c r="A11" s="3">
        <v>1981</v>
      </c>
      <c r="B11" s="1">
        <f>'calculations, all years'!L11</f>
        <v>4.097225082519713</v>
      </c>
      <c r="C11" s="1">
        <f>'calculations, all years'!L32</f>
        <v>2.093501675103494</v>
      </c>
      <c r="D11" s="1">
        <f>'calculations, all years'!L53</f>
        <v>1.166505704697255</v>
      </c>
      <c r="E11" s="1">
        <f>'calculations, all years'!L74</f>
        <v>1.347798665913758</v>
      </c>
      <c r="F11" s="1">
        <f>'calculations, all years'!L95</f>
        <v>3.9220720714726953</v>
      </c>
      <c r="G11" s="1">
        <f>'calculations, all years'!L116</f>
        <v>2.7527807170186427</v>
      </c>
      <c r="H11" s="1">
        <f>'calculations, all years'!L137</f>
        <v>1.868688353609531</v>
      </c>
      <c r="I11" s="1">
        <f>'calculations, all years'!L158</f>
        <v>1.5319244675662085</v>
      </c>
      <c r="J11" s="1">
        <f>'calculations, all years'!L179</f>
        <v>2.0077954204588813</v>
      </c>
      <c r="K11" s="1">
        <f>'calculations, all years'!L200</f>
        <v>4.185648775255024</v>
      </c>
      <c r="L11" s="1">
        <f>'calculations, all years'!L221</f>
        <v>5.126947086904819</v>
      </c>
      <c r="M11" s="1">
        <f>'calculations, all years'!L242</f>
        <v>6.506870579990122</v>
      </c>
      <c r="N11" s="1">
        <f>'calculations, all years'!L263</f>
        <v>9.135431871252639</v>
      </c>
      <c r="O11" s="1">
        <f>'calculations, all years'!L284</f>
        <v>11.576913781211868</v>
      </c>
      <c r="P11" s="1">
        <f>'calculations, all years'!L305</f>
        <v>3.162167762974051</v>
      </c>
      <c r="Q11" s="1">
        <f>'calculations, all years'!L326</f>
        <v>7.863674959616409</v>
      </c>
      <c r="R11" s="1">
        <f>'calculations, all years'!L347</f>
        <v>8.157655036375298</v>
      </c>
      <c r="S11" s="1">
        <f>'calculations, all years'!L368</f>
        <v>7.3854776614683875</v>
      </c>
      <c r="V11">
        <v>59.12</v>
      </c>
      <c r="W11" s="2">
        <v>92.449147</v>
      </c>
      <c r="X11" s="4">
        <v>0.0378705</v>
      </c>
      <c r="Y11" s="4">
        <v>0.0258483</v>
      </c>
    </row>
    <row r="12" spans="1:25" ht="12.75">
      <c r="A12" s="3">
        <v>1982</v>
      </c>
      <c r="B12" s="1">
        <f>'calculations, all years'!L12</f>
        <v>4.231850429233014</v>
      </c>
      <c r="C12" s="1">
        <f>'calculations, all years'!L33</f>
        <v>2.198019419107436</v>
      </c>
      <c r="D12" s="1">
        <f>'calculations, all years'!L54</f>
        <v>1.2266852056065758</v>
      </c>
      <c r="E12" s="1">
        <f>'calculations, all years'!L75</f>
        <v>1.637067800533766</v>
      </c>
      <c r="F12" s="1">
        <f>'calculations, all years'!L96</f>
        <v>4.12214588388161</v>
      </c>
      <c r="G12" s="1">
        <f>'calculations, all years'!L117</f>
        <v>2.866640817651997</v>
      </c>
      <c r="H12" s="1">
        <f>'calculations, all years'!L138</f>
        <v>1.9228822779740844</v>
      </c>
      <c r="I12" s="1">
        <f>'calculations, all years'!L159</f>
        <v>1.6499315466712674</v>
      </c>
      <c r="J12" s="1">
        <f>'calculations, all years'!L180</f>
        <v>1.9866527224105324</v>
      </c>
      <c r="K12" s="1">
        <f>'calculations, all years'!L201</f>
        <v>4.426550529207747</v>
      </c>
      <c r="L12" s="1">
        <f>'calculations, all years'!L222</f>
        <v>5.178009740675601</v>
      </c>
      <c r="M12" s="1">
        <f>'calculations, all years'!L243</f>
        <v>6.839907229642199</v>
      </c>
      <c r="N12" s="1">
        <f>'calculations, all years'!L264</f>
        <v>9.479102158171596</v>
      </c>
      <c r="O12" s="1">
        <f>'calculations, all years'!L285</f>
        <v>11.732677658389616</v>
      </c>
      <c r="P12" s="1">
        <f>'calculations, all years'!L306</f>
        <v>3.158864292566654</v>
      </c>
      <c r="Q12" s="1">
        <f>'calculations, all years'!L327</f>
        <v>8.008166123670891</v>
      </c>
      <c r="R12" s="1">
        <f>'calculations, all years'!L348</f>
        <v>8.39916708959086</v>
      </c>
      <c r="S12" s="1">
        <f>'calculations, all years'!L369</f>
        <v>7.7477349401780256</v>
      </c>
      <c r="V12">
        <v>62.73</v>
      </c>
      <c r="W12" s="2">
        <v>90.929137</v>
      </c>
      <c r="X12" s="4">
        <v>0.0450612</v>
      </c>
      <c r="Y12" s="4">
        <v>0.0264932</v>
      </c>
    </row>
    <row r="13" spans="1:25" ht="12.75">
      <c r="A13" s="3">
        <v>1983</v>
      </c>
      <c r="B13" s="1">
        <f>'calculations, all years'!L13</f>
        <v>4.075899927188939</v>
      </c>
      <c r="C13" s="1">
        <f>'calculations, all years'!L34</f>
        <v>2.480948593534932</v>
      </c>
      <c r="D13" s="1">
        <f>'calculations, all years'!L55</f>
        <v>1.2866164604371206</v>
      </c>
      <c r="E13" s="1">
        <f>'calculations, all years'!L76</f>
        <v>1.6639393440584966</v>
      </c>
      <c r="F13" s="1">
        <f>'calculations, all years'!L97</f>
        <v>4.420560004502816</v>
      </c>
      <c r="G13" s="1">
        <f>'calculations, all years'!L118</f>
        <v>3.0324155737913543</v>
      </c>
      <c r="H13" s="1">
        <f>'calculations, all years'!L139</f>
        <v>1.8134473648330929</v>
      </c>
      <c r="I13" s="1">
        <f>'calculations, all years'!L160</f>
        <v>1.76929320796983</v>
      </c>
      <c r="J13" s="1">
        <f>'calculations, all years'!L181</f>
        <v>1.8523960477134813</v>
      </c>
      <c r="K13" s="1">
        <f>'calculations, all years'!L202</f>
        <v>4.30835854654445</v>
      </c>
      <c r="L13" s="1">
        <f>'calculations, all years'!L223</f>
        <v>4.700544799852115</v>
      </c>
      <c r="M13" s="1">
        <f>'calculations, all years'!L244</f>
        <v>6.542196981911622</v>
      </c>
      <c r="N13" s="1">
        <f>'calculations, all years'!L265</f>
        <v>9.34966824576674</v>
      </c>
      <c r="O13" s="1">
        <f>'calculations, all years'!L286</f>
        <v>10.381629932768904</v>
      </c>
      <c r="P13" s="1">
        <f>'calculations, all years'!L307</f>
        <v>3.1546655918507738</v>
      </c>
      <c r="Q13" s="1">
        <f>'calculations, all years'!L328</f>
        <v>7.8068466321902035</v>
      </c>
      <c r="R13" s="1">
        <f>'calculations, all years'!L349</f>
        <v>8.217777024422652</v>
      </c>
      <c r="S13" s="1">
        <f>'calculations, all years'!L370</f>
        <v>8.59955941189272</v>
      </c>
      <c r="V13">
        <v>65.21</v>
      </c>
      <c r="W13" s="2">
        <v>87.1834</v>
      </c>
      <c r="X13" s="4">
        <v>0.0340852</v>
      </c>
      <c r="Y13" s="4">
        <v>0.0286611</v>
      </c>
    </row>
    <row r="14" spans="1:25" ht="12.75">
      <c r="A14" s="3">
        <v>1984</v>
      </c>
      <c r="B14" s="1">
        <f>'calculations, all years'!L14</f>
        <v>3.9438999405886634</v>
      </c>
      <c r="C14" s="1">
        <f>'calculations, all years'!L35</f>
        <v>2.387971714585856</v>
      </c>
      <c r="D14" s="1">
        <f>'calculations, all years'!L56</f>
        <v>1.3653033686422094</v>
      </c>
      <c r="E14" s="1">
        <f>'calculations, all years'!L77</f>
        <v>1.542465617486353</v>
      </c>
      <c r="F14" s="1">
        <f>'calculations, all years'!L98</f>
        <v>4.282457823070656</v>
      </c>
      <c r="G14" s="1">
        <f>'calculations, all years'!L119</f>
        <v>3.0456420734895384</v>
      </c>
      <c r="H14" s="1">
        <f>'calculations, all years'!L140</f>
        <v>1.7229997282390213</v>
      </c>
      <c r="I14" s="1">
        <f>'calculations, all years'!L161</f>
        <v>1.8454192172508952</v>
      </c>
      <c r="J14" s="1">
        <f>'calculations, all years'!L182</f>
        <v>1.8431111613174187</v>
      </c>
      <c r="K14" s="1">
        <f>'calculations, all years'!L203</f>
        <v>4.270683016118927</v>
      </c>
      <c r="L14" s="1">
        <f>'calculations, all years'!L224</f>
        <v>4.644245129661988</v>
      </c>
      <c r="M14" s="1">
        <f>'calculations, all years'!L245</f>
        <v>6.199539269148304</v>
      </c>
      <c r="N14" s="1">
        <f>'calculations, all years'!L266</f>
        <v>8.759667479074242</v>
      </c>
      <c r="O14" s="1">
        <f>'calculations, all years'!L287</f>
        <v>9.908081700148474</v>
      </c>
      <c r="P14" s="1">
        <f>'calculations, all years'!L308</f>
        <v>3.0851597259396453</v>
      </c>
      <c r="Q14" s="1">
        <f>'calculations, all years'!L329</f>
        <v>7.49363626355315</v>
      </c>
      <c r="R14" s="1">
        <f>'calculations, all years'!L350</f>
        <v>8.37870947422465</v>
      </c>
      <c r="S14" s="1">
        <f>'calculations, all years'!L371</f>
        <v>7.9426233653010145</v>
      </c>
      <c r="V14">
        <v>67.65</v>
      </c>
      <c r="W14" s="2">
        <v>88.757695</v>
      </c>
      <c r="X14" s="4">
        <v>0.0398142</v>
      </c>
      <c r="Y14" s="4">
        <v>0.0286601</v>
      </c>
    </row>
    <row r="15" spans="1:25" ht="12.75">
      <c r="A15" s="3">
        <v>1985</v>
      </c>
      <c r="B15" s="1">
        <f>'calculations, all years'!L15</f>
        <v>3.9421090050038052</v>
      </c>
      <c r="C15" s="1">
        <f>'calculations, all years'!L36</f>
        <v>2.3483567950194306</v>
      </c>
      <c r="D15" s="1">
        <f>'calculations, all years'!L57</f>
        <v>1.4096162054764771</v>
      </c>
      <c r="E15" s="1">
        <f>'calculations, all years'!L78</f>
        <v>1.3925595072171668</v>
      </c>
      <c r="F15" s="1">
        <f>'calculations, all years'!L99</f>
        <v>4.3397316231464185</v>
      </c>
      <c r="G15" s="1">
        <f>'calculations, all years'!L120</f>
        <v>3.209270591806251</v>
      </c>
      <c r="H15" s="1">
        <f>'calculations, all years'!L141</f>
        <v>1.8673354547087688</v>
      </c>
      <c r="I15" s="1">
        <f>'calculations, all years'!L162</f>
        <v>1.7267282845434786</v>
      </c>
      <c r="J15" s="1">
        <f>'calculations, all years'!L183</f>
        <v>2.1758346873956165</v>
      </c>
      <c r="K15" s="1">
        <f>'calculations, all years'!L204</f>
        <v>3.9271983575398814</v>
      </c>
      <c r="L15" s="1">
        <f>'calculations, all years'!L225</f>
        <v>4.670685336631523</v>
      </c>
      <c r="M15" s="1">
        <f>'calculations, all years'!L246</f>
        <v>6.651355593540725</v>
      </c>
      <c r="N15" s="1">
        <f>'calculations, all years'!L267</f>
        <v>11.047520434239868</v>
      </c>
      <c r="O15" s="1">
        <f>'calculations, all years'!L288</f>
        <v>10.391882376423474</v>
      </c>
      <c r="P15" s="1">
        <f>'calculations, all years'!L309</f>
        <v>2.8323648385054807</v>
      </c>
      <c r="Q15" s="1">
        <f>'calculations, all years'!L330</f>
        <v>7.560068262727591</v>
      </c>
      <c r="R15" s="1">
        <f>'calculations, all years'!L351</f>
        <v>8.607414792871692</v>
      </c>
      <c r="S15" s="1">
        <f>'calculations, all years'!L372</f>
        <v>7.760189138879337</v>
      </c>
      <c r="V15">
        <v>69.71</v>
      </c>
      <c r="W15" s="2">
        <v>86.531967</v>
      </c>
      <c r="X15" s="4">
        <v>0.0362758</v>
      </c>
      <c r="Y15" s="4">
        <v>0.0281698</v>
      </c>
    </row>
    <row r="16" spans="1:25" ht="12.75">
      <c r="A16" s="3">
        <v>1986</v>
      </c>
      <c r="B16" s="1">
        <f>'calculations, all years'!L16</f>
        <v>4.4915086140225995</v>
      </c>
      <c r="C16" s="1">
        <f>'calculations, all years'!L37</f>
        <v>2.365729526238338</v>
      </c>
      <c r="D16" s="1">
        <f>'calculations, all years'!L58</f>
        <v>1.5171445368815268</v>
      </c>
      <c r="E16" s="1">
        <f>'calculations, all years'!L79</f>
        <v>1.467987743132138</v>
      </c>
      <c r="F16" s="1">
        <f>'calculations, all years'!L100</f>
        <v>4.320270938687465</v>
      </c>
      <c r="G16" s="1">
        <f>'calculations, all years'!L121</f>
        <v>3.2577008677254384</v>
      </c>
      <c r="H16" s="1">
        <f>'calculations, all years'!L142</f>
        <v>2.256474378984662</v>
      </c>
      <c r="I16" s="1">
        <f>'calculations, all years'!L163</f>
        <v>1.8868795281153183</v>
      </c>
      <c r="J16" s="1">
        <f>'calculations, all years'!L184</f>
        <v>1.939685221506733</v>
      </c>
      <c r="K16" s="1">
        <f>'calculations, all years'!L205</f>
        <v>4.988544586826514</v>
      </c>
      <c r="L16" s="1">
        <f>'calculations, all years'!L226</f>
        <v>5.522759922768799</v>
      </c>
      <c r="M16" s="1">
        <f>'calculations, all years'!L247</f>
        <v>7.03499456984784</v>
      </c>
      <c r="N16" s="1">
        <f>'calculations, all years'!L268</f>
        <v>11.557943435044471</v>
      </c>
      <c r="O16" s="1">
        <f>'calculations, all years'!L289</f>
        <v>11.676018275108161</v>
      </c>
      <c r="P16" s="1">
        <f>'calculations, all years'!L310</f>
        <v>3.0889693606845654</v>
      </c>
      <c r="Q16" s="1">
        <f>'calculations, all years'!L331</f>
        <v>8.36724945844215</v>
      </c>
      <c r="R16" s="1">
        <f>'calculations, all years'!L352</f>
        <v>8.638046092791587</v>
      </c>
      <c r="S16" s="1">
        <f>'calculations, all years'!L373</f>
        <v>8.12850105006628</v>
      </c>
      <c r="V16">
        <v>71.25</v>
      </c>
      <c r="W16" s="2">
        <v>83.60052</v>
      </c>
      <c r="X16" s="4">
        <v>0.0328162</v>
      </c>
      <c r="Y16" s="4">
        <v>0.0231499</v>
      </c>
    </row>
    <row r="17" spans="1:25" ht="12.75">
      <c r="A17" s="3">
        <v>1987</v>
      </c>
      <c r="B17" s="1">
        <f>'calculations, all years'!L17</f>
        <v>4.651527419526312</v>
      </c>
      <c r="C17" s="1">
        <f>'calculations, all years'!L38</f>
        <v>2.3925026317003977</v>
      </c>
      <c r="D17" s="1">
        <f>'calculations, all years'!L59</f>
        <v>1.5535238567955112</v>
      </c>
      <c r="E17" s="1">
        <f>'calculations, all years'!L80</f>
        <v>1.464175821170164</v>
      </c>
      <c r="F17" s="1">
        <f>'calculations, all years'!L101</f>
        <v>4.303454973938655</v>
      </c>
      <c r="G17" s="1">
        <f>'calculations, all years'!L122</f>
        <v>3.1007592439570892</v>
      </c>
      <c r="H17" s="1">
        <f>'calculations, all years'!L143</f>
        <v>2.446708664525647</v>
      </c>
      <c r="I17" s="1">
        <f>'calculations, all years'!L164</f>
        <v>1.9050739846408478</v>
      </c>
      <c r="J17" s="1">
        <f>'calculations, all years'!L185</f>
        <v>2.1169378987771372</v>
      </c>
      <c r="K17" s="1">
        <f>'calculations, all years'!L206</f>
        <v>5.079816887080545</v>
      </c>
      <c r="L17" s="1">
        <f>'calculations, all years'!L227</f>
        <v>5.863378242192942</v>
      </c>
      <c r="M17" s="1">
        <f>'calculations, all years'!L248</f>
        <v>7.2879386888107325</v>
      </c>
      <c r="N17" s="1">
        <f>'calculations, all years'!L269</f>
        <v>10.6952627082147</v>
      </c>
      <c r="O17" s="1">
        <f>'calculations, all years'!L290</f>
        <v>11.918141745678009</v>
      </c>
      <c r="P17" s="1">
        <f>'calculations, all years'!L311</f>
        <v>3.310056063965669</v>
      </c>
      <c r="Q17" s="1">
        <f>'calculations, all years'!L332</f>
        <v>8.460001281258364</v>
      </c>
      <c r="R17" s="1">
        <f>'calculations, all years'!L353</f>
        <v>8.920186776859657</v>
      </c>
      <c r="S17" s="1">
        <f>'calculations, all years'!L374</f>
        <v>8.520500520721079</v>
      </c>
      <c r="V17">
        <v>73.2</v>
      </c>
      <c r="W17" s="2">
        <v>89.657939</v>
      </c>
      <c r="X17" s="4">
        <v>0.0292919</v>
      </c>
      <c r="Y17" s="4">
        <v>0.0230763</v>
      </c>
    </row>
    <row r="18" spans="1:25" ht="12.75">
      <c r="A18" s="3">
        <v>1988</v>
      </c>
      <c r="B18" s="1">
        <f>'calculations, all years'!L18</f>
        <v>4.597216034922588</v>
      </c>
      <c r="C18" s="1">
        <f>'calculations, all years'!L39</f>
        <v>2.319330141446951</v>
      </c>
      <c r="D18" s="1">
        <f>'calculations, all years'!L60</f>
        <v>1.5402482607934282</v>
      </c>
      <c r="E18" s="1">
        <f>'calculations, all years'!L81</f>
        <v>1.3710316900372117</v>
      </c>
      <c r="F18" s="1">
        <f>'calculations, all years'!L102</f>
        <v>4.052085268559555</v>
      </c>
      <c r="G18" s="1">
        <f>'calculations, all years'!L123</f>
        <v>3.298439250947719</v>
      </c>
      <c r="H18" s="1">
        <f>'calculations, all years'!L144</f>
        <v>2.303639866862562</v>
      </c>
      <c r="I18" s="1">
        <f>'calculations, all years'!L165</f>
        <v>1.8197365406586252</v>
      </c>
      <c r="J18" s="1">
        <f>'calculations, all years'!L186</f>
        <v>1.998045838077433</v>
      </c>
      <c r="K18" s="1">
        <f>'calculations, all years'!L207</f>
        <v>4.728207177070092</v>
      </c>
      <c r="L18" s="1">
        <f>'calculations, all years'!L228</f>
        <v>5.774113028188264</v>
      </c>
      <c r="M18" s="1">
        <f>'calculations, all years'!L249</f>
        <v>7.468425453738161</v>
      </c>
      <c r="N18" s="1">
        <f>'calculations, all years'!L270</f>
        <v>11.002566447298046</v>
      </c>
      <c r="O18" s="1">
        <f>'calculations, all years'!L291</f>
        <v>12.963521042112948</v>
      </c>
      <c r="P18" s="1">
        <f>'calculations, all years'!L312</f>
        <v>3.385299283897703</v>
      </c>
      <c r="Q18" s="1">
        <f>'calculations, all years'!L333</f>
        <v>9.20604918109294</v>
      </c>
      <c r="R18" s="1">
        <f>'calculations, all years'!L354</f>
        <v>9.180460501635128</v>
      </c>
      <c r="S18" s="1">
        <f>'calculations, all years'!L375</f>
        <v>9.361823085393365</v>
      </c>
      <c r="V18">
        <v>75.69</v>
      </c>
      <c r="W18" s="2">
        <v>94.009871</v>
      </c>
      <c r="X18" s="4">
        <v>0.0337622</v>
      </c>
      <c r="Y18" s="4">
        <v>0.019539</v>
      </c>
    </row>
    <row r="19" spans="1:25" ht="12.75">
      <c r="A19" s="3">
        <v>1989</v>
      </c>
      <c r="B19" s="1">
        <f>'calculations, all years'!L19</f>
        <v>4.529715416038497</v>
      </c>
      <c r="C19" s="1">
        <f>'calculations, all years'!L40</f>
        <v>2.398759535854758</v>
      </c>
      <c r="D19" s="1">
        <f>'calculations, all years'!L61</f>
        <v>1.5521594575294568</v>
      </c>
      <c r="E19" s="1">
        <f>'calculations, all years'!L82</f>
        <v>1.5095299524689472</v>
      </c>
      <c r="F19" s="1">
        <f>'calculations, all years'!L103</f>
        <v>4.245021138894906</v>
      </c>
      <c r="G19" s="1">
        <f>'calculations, all years'!L124</f>
        <v>3.1600671380162835</v>
      </c>
      <c r="H19" s="1">
        <f>'calculations, all years'!L145</f>
        <v>2.2084332504072286</v>
      </c>
      <c r="I19" s="1">
        <f>'calculations, all years'!L166</f>
        <v>1.7405199620864296</v>
      </c>
      <c r="J19" s="1">
        <f>'calculations, all years'!L187</f>
        <v>2.0584906905973877</v>
      </c>
      <c r="K19" s="1">
        <f>'calculations, all years'!L208</f>
        <v>4.615711814610961</v>
      </c>
      <c r="L19" s="1">
        <f>'calculations, all years'!L229</f>
        <v>5.6750543788727486</v>
      </c>
      <c r="M19" s="1">
        <f>'calculations, all years'!L250</f>
        <v>7.263987799077892</v>
      </c>
      <c r="N19" s="1">
        <f>'calculations, all years'!L271</f>
        <v>10.810795053175722</v>
      </c>
      <c r="O19" s="1">
        <f>'calculations, all years'!L292</f>
        <v>12.040714092138677</v>
      </c>
      <c r="P19" s="1">
        <f>'calculations, all years'!L313</f>
        <v>3.654406575512224</v>
      </c>
      <c r="Q19" s="1">
        <f>'calculations, all years'!L334</f>
        <v>8.353034962883674</v>
      </c>
      <c r="R19" s="1">
        <f>'calculations, all years'!L355</f>
        <v>8.564225928764225</v>
      </c>
      <c r="S19" s="1">
        <f>'calculations, all years'!L376</f>
        <v>9.146839368050275</v>
      </c>
      <c r="V19">
        <v>78.56</v>
      </c>
      <c r="W19" s="2">
        <v>96.862957</v>
      </c>
      <c r="X19" s="4">
        <v>0.0248229</v>
      </c>
      <c r="Y19" s="4">
        <v>0.0236218</v>
      </c>
    </row>
    <row r="20" spans="1:25" ht="12.75">
      <c r="A20" s="3">
        <v>1990</v>
      </c>
      <c r="B20" s="1">
        <f>'calculations, all years'!L20</f>
        <v>4.93193649707833</v>
      </c>
      <c r="C20" s="1">
        <f>'calculations, all years'!L41</f>
        <v>2.5162766746046414</v>
      </c>
      <c r="D20" s="1">
        <f>'calculations, all years'!L62</f>
        <v>1.5942554120435153</v>
      </c>
      <c r="E20" s="1">
        <f>'calculations, all years'!L83</f>
        <v>1.575086671882222</v>
      </c>
      <c r="F20" s="1">
        <f>'calculations, all years'!L104</f>
        <v>4.179833714271129</v>
      </c>
      <c r="G20" s="1">
        <f>'calculations, all years'!L125</f>
        <v>2.6648618674137743</v>
      </c>
      <c r="H20" s="1">
        <f>'calculations, all years'!L146</f>
        <v>2.6053826840760657</v>
      </c>
      <c r="I20" s="1">
        <f>'calculations, all years'!L167</f>
        <v>1.7964674579717306</v>
      </c>
      <c r="J20" s="1">
        <f>'calculations, all years'!L188</f>
        <v>2.2678543127921023</v>
      </c>
      <c r="K20" s="1">
        <f>'calculations, all years'!L209</f>
        <v>4.151614430204498</v>
      </c>
      <c r="L20" s="1">
        <f>'calculations, all years'!L230</f>
        <v>6.728344893209367</v>
      </c>
      <c r="M20" s="1">
        <f>'calculations, all years'!L251</f>
        <v>7.371278706646365</v>
      </c>
      <c r="N20" s="1">
        <f>'calculations, all years'!L272</f>
        <v>11.196348941182563</v>
      </c>
      <c r="O20" s="1">
        <f>'calculations, all years'!L293</f>
        <v>9.224380247833134</v>
      </c>
      <c r="P20" s="1">
        <f>'calculations, all years'!L314</f>
        <v>3.9322867502856775</v>
      </c>
      <c r="Q20" s="1">
        <f>'calculations, all years'!L335</f>
        <v>7.554093006387786</v>
      </c>
      <c r="R20" s="1">
        <f>'calculations, all years'!L356</f>
        <v>8.586721793823052</v>
      </c>
      <c r="S20" s="1">
        <f>'calculations, all years'!L377</f>
        <v>9.542934295477314</v>
      </c>
      <c r="V20">
        <v>81.59</v>
      </c>
      <c r="W20" s="2">
        <v>100</v>
      </c>
      <c r="X20" s="4">
        <v>0.0238212</v>
      </c>
      <c r="Y20" s="4">
        <v>0.018391</v>
      </c>
    </row>
    <row r="21" spans="1:25" ht="12.75">
      <c r="A21" s="3">
        <v>1991</v>
      </c>
      <c r="B21" s="1">
        <f>'calculations, all years'!L21</f>
        <v>4.955096710568342</v>
      </c>
      <c r="C21" s="1">
        <f>'calculations, all years'!L42</f>
        <v>2.8596899397160924</v>
      </c>
      <c r="D21" s="1">
        <f>'calculations, all years'!L63</f>
        <v>1.8167552577244246</v>
      </c>
      <c r="E21" s="1">
        <f>'calculations, all years'!L84</f>
        <v>1.692321739896994</v>
      </c>
      <c r="F21" s="1">
        <f>'calculations, all years'!L105</f>
        <v>4.903877061263458</v>
      </c>
      <c r="G21" s="1">
        <f>'calculations, all years'!L126</f>
        <v>2.9463875913777184</v>
      </c>
      <c r="H21" s="1">
        <f>'calculations, all years'!L147</f>
        <v>2.75313689623695</v>
      </c>
      <c r="I21" s="1">
        <f>'calculations, all years'!L168</f>
        <v>1.9126592989960765</v>
      </c>
      <c r="J21" s="1">
        <f>'calculations, all years'!L189</f>
        <v>2.5375441997258608</v>
      </c>
      <c r="K21" s="1">
        <f>'calculations, all years'!L210</f>
        <v>5.098576494168631</v>
      </c>
      <c r="L21" s="1">
        <f>'calculations, all years'!L231</f>
        <v>6.72333311217344</v>
      </c>
      <c r="M21" s="1">
        <f>'calculations, all years'!L252</f>
        <v>7.705374423311687</v>
      </c>
      <c r="N21" s="1">
        <f>'calculations, all years'!L273</f>
        <v>11.1229046500489</v>
      </c>
      <c r="O21" s="1">
        <f>'calculations, all years'!L294</f>
        <v>12.780813646110813</v>
      </c>
      <c r="P21" s="1">
        <f>'calculations, all years'!L315</f>
        <v>3.8535930754098593</v>
      </c>
      <c r="Q21" s="1">
        <f>'calculations, all years'!L336</f>
        <v>9.804077420959283</v>
      </c>
      <c r="R21" s="1">
        <f>'calculations, all years'!L357</f>
        <v>9.396475049459568</v>
      </c>
      <c r="S21" s="1">
        <f>'calculations, all years'!L378</f>
        <v>10.344325775541378</v>
      </c>
      <c r="V21">
        <v>84.44</v>
      </c>
      <c r="W21" s="2">
        <v>100</v>
      </c>
      <c r="X21" s="4">
        <v>0.0256003</v>
      </c>
      <c r="Y21" s="4">
        <v>0.0170938</v>
      </c>
    </row>
    <row r="22" spans="1:25" ht="12.75">
      <c r="A22" s="3">
        <v>1992</v>
      </c>
      <c r="B22" s="1">
        <f>'calculations, all years'!L22</f>
        <v>5.1588348711297565</v>
      </c>
      <c r="C22" s="1">
        <f>'calculations, all years'!L43</f>
        <v>2.881954084069829</v>
      </c>
      <c r="D22" s="1">
        <f>'calculations, all years'!L64</f>
        <v>1.6176821414695892</v>
      </c>
      <c r="E22" s="1">
        <f>'calculations, all years'!L85</f>
        <v>1.6628029828081878</v>
      </c>
      <c r="F22" s="1">
        <f>'calculations, all years'!L106</f>
        <v>4.943917242048992</v>
      </c>
      <c r="G22" s="1">
        <f>'calculations, all years'!L127</f>
        <v>3.1424075410367966</v>
      </c>
      <c r="H22" s="1">
        <f>'calculations, all years'!L148</f>
        <v>3.209294961667567</v>
      </c>
      <c r="I22" s="1">
        <f>'calculations, all years'!L169</f>
        <v>1.759672386542679</v>
      </c>
      <c r="J22" s="1">
        <f>'calculations, all years'!L190</f>
        <v>2.773818619367301</v>
      </c>
      <c r="K22" s="1">
        <f>'calculations, all years'!L211</f>
        <v>5.011663138521188</v>
      </c>
      <c r="L22" s="1">
        <f>'calculations, all years'!L232</f>
        <v>7.454633519859043</v>
      </c>
      <c r="M22" s="1">
        <f>'calculations, all years'!L253</f>
        <v>7.9056206913657485</v>
      </c>
      <c r="N22" s="1">
        <f>'calculations, all years'!L274</f>
        <v>11.755965568960804</v>
      </c>
      <c r="O22" s="1">
        <f>'calculations, all years'!L295</f>
        <v>13.89932152601667</v>
      </c>
      <c r="P22" s="1">
        <f>'calculations, all years'!L316</f>
        <v>4.123421520262077</v>
      </c>
      <c r="Q22" s="1">
        <f>'calculations, all years'!L337</f>
        <v>7.894596470136247</v>
      </c>
      <c r="R22" s="1">
        <f>'calculations, all years'!L358</f>
        <v>9.842116913131141</v>
      </c>
      <c r="S22" s="1">
        <f>'calculations, all years'!L379</f>
        <v>9.738409759589477</v>
      </c>
      <c r="V22">
        <v>86.39</v>
      </c>
      <c r="W22" s="2">
        <v>100.8</v>
      </c>
      <c r="X22" s="4">
        <v>0.0240039</v>
      </c>
      <c r="Y22" s="4">
        <v>0.0160524</v>
      </c>
    </row>
    <row r="23" spans="1:25" ht="12.75">
      <c r="A23" s="3">
        <v>1993</v>
      </c>
      <c r="B23" s="1">
        <f>'calculations, all years'!L23</f>
        <v>5.033017128931664</v>
      </c>
      <c r="C23" s="1">
        <f>'calculations, all years'!L44</f>
        <v>2.789288087704591</v>
      </c>
      <c r="D23" s="1">
        <f>'calculations, all years'!L65</f>
        <v>1.9553868746907404</v>
      </c>
      <c r="E23" s="1">
        <f>'calculations, all years'!L86</f>
        <v>1.6926399522009812</v>
      </c>
      <c r="F23" s="1">
        <f>'calculations, all years'!L107</f>
        <v>4.943917242048992</v>
      </c>
      <c r="G23" s="1">
        <f>'calculations, all years'!L128</f>
        <v>3.0473520371631158</v>
      </c>
      <c r="H23" s="1">
        <f>'calculations, all years'!L149</f>
        <v>2.5076339119119404</v>
      </c>
      <c r="I23" s="1">
        <f>'calculations, all years'!L170</f>
        <v>1.981923894672672</v>
      </c>
      <c r="J23" s="1">
        <f>'calculations, all years'!L191</f>
        <v>2.741777846503314</v>
      </c>
      <c r="K23" s="1">
        <f>'calculations, all years'!L212</f>
        <v>4.773116835457341</v>
      </c>
      <c r="L23" s="1">
        <f>'calculations, all years'!L233</f>
        <v>6.83078351150005</v>
      </c>
      <c r="M23" s="1">
        <f>'calculations, all years'!L254</f>
        <v>7.1086746991400975</v>
      </c>
      <c r="N23" s="1">
        <f>'calculations, all years'!L275</f>
        <v>10.540411235490307</v>
      </c>
      <c r="O23" s="1">
        <f>'calculations, all years'!L296</f>
        <v>12.320686194219457</v>
      </c>
      <c r="P23" s="1">
        <f>'calculations, all years'!L317</f>
        <v>4.082865165202136</v>
      </c>
      <c r="Q23" s="1">
        <f>'calculations, all years'!L338</f>
        <v>9.373091257319986</v>
      </c>
      <c r="R23" s="1">
        <f>'calculations, all years'!L359</f>
        <v>10.066653486547041</v>
      </c>
      <c r="S23" s="1">
        <f>'calculations, all years'!L380</f>
        <v>9.718404074568792</v>
      </c>
      <c r="V23">
        <v>88.38</v>
      </c>
      <c r="W23" s="2">
        <v>100.075</v>
      </c>
      <c r="X23" s="4">
        <v>0.0280047</v>
      </c>
      <c r="Y23" s="4">
        <v>0.0158576</v>
      </c>
    </row>
    <row r="24" ht="12.75">
      <c r="X24" s="4"/>
    </row>
    <row r="25" spans="24:25" ht="12.75">
      <c r="X25" s="1">
        <f>(X23-X3)/X3</f>
        <v>-0.7695862051375297</v>
      </c>
      <c r="Y25" s="1">
        <f>(Y23-Y3)/Y3</f>
        <v>-0.758776846982657</v>
      </c>
    </row>
    <row r="26" spans="1:24" ht="12.75">
      <c r="A26" s="3" t="s">
        <v>43</v>
      </c>
      <c r="B26" s="1" t="s">
        <v>6</v>
      </c>
      <c r="C26" s="1" t="s">
        <v>7</v>
      </c>
      <c r="D26" s="1" t="s">
        <v>8</v>
      </c>
      <c r="E26" s="1" t="s">
        <v>19</v>
      </c>
      <c r="F26" s="1" t="s">
        <v>9</v>
      </c>
      <c r="G26" s="1" t="s">
        <v>10</v>
      </c>
      <c r="H26" s="1" t="s">
        <v>20</v>
      </c>
      <c r="I26" s="1" t="s">
        <v>11</v>
      </c>
      <c r="J26" s="1" t="s">
        <v>12</v>
      </c>
      <c r="K26" s="1" t="s">
        <v>13</v>
      </c>
      <c r="L26" s="1" t="s">
        <v>14</v>
      </c>
      <c r="M26" s="1" t="s">
        <v>15</v>
      </c>
      <c r="N26" s="1" t="s">
        <v>16</v>
      </c>
      <c r="O26" s="1" t="s">
        <v>17</v>
      </c>
      <c r="P26" s="1" t="s">
        <v>18</v>
      </c>
      <c r="Q26" s="1" t="s">
        <v>21</v>
      </c>
      <c r="R26" s="1" t="s">
        <v>22</v>
      </c>
      <c r="S26" s="1" t="s">
        <v>23</v>
      </c>
      <c r="V26" s="1" t="s">
        <v>30</v>
      </c>
      <c r="W26" s="1" t="s">
        <v>38</v>
      </c>
      <c r="X26" s="1" t="s">
        <v>39</v>
      </c>
    </row>
    <row r="27" spans="1:19" ht="12.75">
      <c r="A27" s="3">
        <v>1973</v>
      </c>
      <c r="B27" s="1">
        <f aca="true" t="shared" si="0" ref="B27:B47">B3*100/$V3</f>
        <v>6.512735549645068</v>
      </c>
      <c r="C27" s="1">
        <f aca="true" t="shared" si="1" ref="C27:S27">C3*100/$V3</f>
        <v>2.7017412718125065</v>
      </c>
      <c r="E27" s="1">
        <f t="shared" si="1"/>
        <v>2.1466611504906044</v>
      </c>
      <c r="F27" s="1">
        <f t="shared" si="1"/>
        <v>5.594833116805799</v>
      </c>
      <c r="G27" s="1">
        <f t="shared" si="1"/>
        <v>3.8890864262749467</v>
      </c>
      <c r="H27" s="1">
        <f t="shared" si="1"/>
        <v>2.945574117665999</v>
      </c>
      <c r="I27" s="1">
        <f t="shared" si="1"/>
        <v>2.377685570341752</v>
      </c>
      <c r="J27" s="1">
        <f t="shared" si="1"/>
        <v>3.045709594839988</v>
      </c>
      <c r="K27" s="1">
        <f t="shared" si="1"/>
        <v>5.795534901903071</v>
      </c>
      <c r="L27" s="1">
        <f t="shared" si="1"/>
        <v>9.253824142066497</v>
      </c>
      <c r="M27" s="1">
        <f t="shared" si="1"/>
        <v>12.037196872852041</v>
      </c>
      <c r="N27" s="1">
        <f t="shared" si="1"/>
        <v>14.677658156619685</v>
      </c>
      <c r="Q27" s="1">
        <f t="shared" si="1"/>
        <v>12.172949141005763</v>
      </c>
      <c r="R27" s="1">
        <f t="shared" si="1"/>
        <v>17.64487146579312</v>
      </c>
      <c r="S27" s="1">
        <f t="shared" si="1"/>
        <v>14.906170606463885</v>
      </c>
    </row>
    <row r="28" spans="1:19" ht="12.75">
      <c r="A28" s="3">
        <v>1974</v>
      </c>
      <c r="B28" s="1">
        <f t="shared" si="0"/>
        <v>6.875971203016975</v>
      </c>
      <c r="C28" s="1">
        <f aca="true" t="shared" si="2" ref="C28:C47">C4*100/$V4</f>
        <v>2.9777325659513347</v>
      </c>
      <c r="E28" s="1">
        <f aca="true" t="shared" si="3" ref="E28:S28">E4*100/$V4</f>
        <v>2.230102422823809</v>
      </c>
      <c r="F28" s="1">
        <f t="shared" si="3"/>
        <v>5.986302915073184</v>
      </c>
      <c r="G28" s="1">
        <f t="shared" si="3"/>
        <v>4.094555444216727</v>
      </c>
      <c r="H28" s="1">
        <f t="shared" si="3"/>
        <v>3.1898207061000567</v>
      </c>
      <c r="I28" s="1">
        <f t="shared" si="3"/>
        <v>2.4636151183860524</v>
      </c>
      <c r="J28" s="1">
        <f t="shared" si="3"/>
        <v>3.404079886254067</v>
      </c>
      <c r="K28" s="1">
        <f t="shared" si="3"/>
        <v>6.911494573171159</v>
      </c>
      <c r="L28" s="1">
        <f t="shared" si="3"/>
        <v>9.237783159887027</v>
      </c>
      <c r="M28" s="1">
        <f t="shared" si="3"/>
        <v>12.138318297273429</v>
      </c>
      <c r="N28" s="1">
        <f t="shared" si="3"/>
        <v>15.895546996462091</v>
      </c>
      <c r="O28" s="1">
        <f t="shared" si="3"/>
        <v>16.63479133577136</v>
      </c>
      <c r="P28" s="1">
        <f t="shared" si="3"/>
        <v>5.306835785279599</v>
      </c>
      <c r="Q28" s="1">
        <f t="shared" si="3"/>
        <v>13.435100502287698</v>
      </c>
      <c r="R28" s="1">
        <f t="shared" si="3"/>
        <v>16.62908033788005</v>
      </c>
      <c r="S28" s="1">
        <f t="shared" si="3"/>
        <v>16.79174561109163</v>
      </c>
    </row>
    <row r="29" spans="1:19" ht="12.75">
      <c r="A29" s="3">
        <v>1975</v>
      </c>
      <c r="B29" s="1">
        <f t="shared" si="0"/>
        <v>7.015477339338339</v>
      </c>
      <c r="C29" s="1">
        <f t="shared" si="2"/>
        <v>2.8510258889326594</v>
      </c>
      <c r="E29" s="1">
        <f aca="true" t="shared" si="4" ref="E29:S29">E5*100/$V5</f>
        <v>2.0381962406492335</v>
      </c>
      <c r="F29" s="1">
        <f t="shared" si="4"/>
        <v>5.103554196667656</v>
      </c>
      <c r="G29" s="1">
        <f t="shared" si="4"/>
        <v>3.8056354302670896</v>
      </c>
      <c r="H29" s="1">
        <f t="shared" si="4"/>
        <v>2.79552023020903</v>
      </c>
      <c r="I29" s="1">
        <f t="shared" si="4"/>
        <v>2.467041224745047</v>
      </c>
      <c r="J29" s="1">
        <f t="shared" si="4"/>
        <v>2.7502551164950013</v>
      </c>
      <c r="K29" s="1">
        <f t="shared" si="4"/>
        <v>5.70967765134423</v>
      </c>
      <c r="L29" s="1">
        <f t="shared" si="4"/>
        <v>8.28649490135327</v>
      </c>
      <c r="M29" s="1">
        <f t="shared" si="4"/>
        <v>11.28800608641692</v>
      </c>
      <c r="N29" s="1">
        <f t="shared" si="4"/>
        <v>15.109273648369888</v>
      </c>
      <c r="O29" s="1">
        <f t="shared" si="4"/>
        <v>31.952203808200483</v>
      </c>
      <c r="P29" s="1">
        <f t="shared" si="4"/>
        <v>4.792343287530077</v>
      </c>
      <c r="Q29" s="1">
        <f t="shared" si="4"/>
        <v>13.395245180223496</v>
      </c>
      <c r="R29" s="1">
        <f t="shared" si="4"/>
        <v>15.249473193945937</v>
      </c>
      <c r="S29" s="1">
        <f t="shared" si="4"/>
        <v>13.496531236337336</v>
      </c>
    </row>
    <row r="30" spans="1:19" ht="12.75">
      <c r="A30" s="3">
        <v>1976</v>
      </c>
      <c r="B30" s="1">
        <f t="shared" si="0"/>
        <v>6.718361888877307</v>
      </c>
      <c r="C30" s="1">
        <f t="shared" si="2"/>
        <v>3.1441661959207603</v>
      </c>
      <c r="E30" s="1">
        <f aca="true" t="shared" si="5" ref="E30:S30">E6*100/$V6</f>
        <v>2.204251254132635</v>
      </c>
      <c r="F30" s="1">
        <f t="shared" si="5"/>
        <v>5.995860047684176</v>
      </c>
      <c r="G30" s="1">
        <f t="shared" si="5"/>
        <v>4.158854586206211</v>
      </c>
      <c r="H30" s="1">
        <f t="shared" si="5"/>
        <v>3.165514121539919</v>
      </c>
      <c r="I30" s="1">
        <f t="shared" si="5"/>
        <v>2.370896168722645</v>
      </c>
      <c r="J30" s="1">
        <f t="shared" si="5"/>
        <v>3.249679553072452</v>
      </c>
      <c r="K30" s="1">
        <f t="shared" si="5"/>
        <v>7.189836601193448</v>
      </c>
      <c r="L30" s="1">
        <f t="shared" si="5"/>
        <v>8.593855093644917</v>
      </c>
      <c r="M30" s="1">
        <f t="shared" si="5"/>
        <v>10.832671782770818</v>
      </c>
      <c r="N30" s="1">
        <f t="shared" si="5"/>
        <v>14.980918164123553</v>
      </c>
      <c r="O30" s="1">
        <f t="shared" si="5"/>
        <v>19.823110504879743</v>
      </c>
      <c r="P30" s="1">
        <f t="shared" si="5"/>
        <v>5.221384752693307</v>
      </c>
      <c r="Q30" s="1">
        <f t="shared" si="5"/>
        <v>13.11650410427377</v>
      </c>
      <c r="R30" s="1">
        <f t="shared" si="5"/>
        <v>13.72854897326727</v>
      </c>
      <c r="S30" s="1">
        <f t="shared" si="5"/>
        <v>14.32972598824637</v>
      </c>
    </row>
    <row r="31" spans="1:19" ht="12.75">
      <c r="A31" s="3">
        <v>1977</v>
      </c>
      <c r="B31" s="1">
        <f t="shared" si="0"/>
        <v>6.611904838744518</v>
      </c>
      <c r="C31" s="1">
        <f t="shared" si="2"/>
        <v>2.8862991068753</v>
      </c>
      <c r="E31" s="1">
        <f aca="true" t="shared" si="6" ref="E31:S31">E7*100/$V7</f>
        <v>2.1974486906990114</v>
      </c>
      <c r="F31" s="1">
        <f t="shared" si="6"/>
        <v>5.316783593104708</v>
      </c>
      <c r="G31" s="1">
        <f t="shared" si="6"/>
        <v>3.8898118110822897</v>
      </c>
      <c r="H31" s="1">
        <f t="shared" si="6"/>
        <v>3.151639012313811</v>
      </c>
      <c r="I31" s="1">
        <f t="shared" si="6"/>
        <v>2.308141819747796</v>
      </c>
      <c r="J31" s="1">
        <f t="shared" si="6"/>
        <v>3.2319746790332964</v>
      </c>
      <c r="K31" s="1">
        <f t="shared" si="6"/>
        <v>6.880051702603635</v>
      </c>
      <c r="L31" s="1">
        <f t="shared" si="6"/>
        <v>8.359061715388709</v>
      </c>
      <c r="M31" s="1">
        <f t="shared" si="6"/>
        <v>10.70690379404852</v>
      </c>
      <c r="N31" s="1">
        <f t="shared" si="6"/>
        <v>15.255220039933835</v>
      </c>
      <c r="O31" s="1">
        <f t="shared" si="6"/>
        <v>18.89735795188008</v>
      </c>
      <c r="P31" s="1">
        <f t="shared" si="6"/>
        <v>5.269871675491121</v>
      </c>
      <c r="Q31" s="1">
        <f t="shared" si="6"/>
        <v>13.35260369098006</v>
      </c>
      <c r="R31" s="1">
        <f t="shared" si="6"/>
        <v>13.364551418220916</v>
      </c>
      <c r="S31" s="1">
        <f t="shared" si="6"/>
        <v>12.140020555211553</v>
      </c>
    </row>
    <row r="32" spans="1:19" ht="12.75">
      <c r="A32" s="3">
        <v>1978</v>
      </c>
      <c r="B32" s="1">
        <f t="shared" si="0"/>
        <v>6.8032071405700165</v>
      </c>
      <c r="C32" s="1">
        <f t="shared" si="2"/>
        <v>2.793154499419265</v>
      </c>
      <c r="D32" s="1">
        <f aca="true" t="shared" si="7" ref="D32:D47">D8*100/$V8</f>
        <v>1.5618212300287995</v>
      </c>
      <c r="E32" s="1">
        <f aca="true" t="shared" si="8" ref="E32:S32">E8*100/$V8</f>
        <v>2.219020754018852</v>
      </c>
      <c r="F32" s="1">
        <f t="shared" si="8"/>
        <v>5.401673781319571</v>
      </c>
      <c r="G32" s="1">
        <f t="shared" si="8"/>
        <v>3.7703938902136866</v>
      </c>
      <c r="H32" s="1">
        <f t="shared" si="8"/>
        <v>3.5449496314282776</v>
      </c>
      <c r="I32" s="1">
        <f t="shared" si="8"/>
        <v>2.3585735291038743</v>
      </c>
      <c r="J32" s="1">
        <f t="shared" si="8"/>
        <v>3.385221343762032</v>
      </c>
      <c r="K32" s="1">
        <f t="shared" si="8"/>
        <v>7.505745866540155</v>
      </c>
      <c r="L32" s="1">
        <f t="shared" si="8"/>
        <v>8.716272317565648</v>
      </c>
      <c r="M32" s="1">
        <f t="shared" si="8"/>
        <v>10.521996742405136</v>
      </c>
      <c r="N32" s="1">
        <f t="shared" si="8"/>
        <v>14.914269894664681</v>
      </c>
      <c r="O32" s="1">
        <f t="shared" si="8"/>
        <v>19.58939171539685</v>
      </c>
      <c r="P32" s="1">
        <f t="shared" si="8"/>
        <v>5.7238800642426915</v>
      </c>
      <c r="Q32" s="1">
        <f t="shared" si="8"/>
        <v>14.350168785427146</v>
      </c>
      <c r="R32" s="1">
        <f t="shared" si="8"/>
        <v>12.92746908403943</v>
      </c>
      <c r="S32" s="1">
        <f t="shared" si="8"/>
        <v>11.547815212003274</v>
      </c>
    </row>
    <row r="33" spans="1:19" ht="12.75">
      <c r="A33" s="3">
        <v>1979</v>
      </c>
      <c r="B33" s="1">
        <f t="shared" si="0"/>
        <v>6.956395773004278</v>
      </c>
      <c r="C33" s="1">
        <f t="shared" si="2"/>
        <v>2.833544225348889</v>
      </c>
      <c r="D33" s="1">
        <f t="shared" si="7"/>
        <v>1.6554762197392836</v>
      </c>
      <c r="E33" s="1">
        <f aca="true" t="shared" si="9" ref="E33:S33">E9*100/$V9</f>
        <v>2.21873425712631</v>
      </c>
      <c r="F33" s="1">
        <f t="shared" si="9"/>
        <v>5.6124186652927515</v>
      </c>
      <c r="G33" s="1">
        <f t="shared" si="9"/>
        <v>4.002815555519934</v>
      </c>
      <c r="H33" s="1">
        <f t="shared" si="9"/>
        <v>3.7125474851594524</v>
      </c>
      <c r="I33" s="1">
        <f t="shared" si="9"/>
        <v>2.2002337041932667</v>
      </c>
      <c r="J33" s="1">
        <f t="shared" si="9"/>
        <v>3.36176497347964</v>
      </c>
      <c r="K33" s="1">
        <f t="shared" si="9"/>
        <v>7.617219514624779</v>
      </c>
      <c r="L33" s="1">
        <f t="shared" si="9"/>
        <v>8.840370691375032</v>
      </c>
      <c r="M33" s="1">
        <f t="shared" si="9"/>
        <v>10.92431405036354</v>
      </c>
      <c r="N33" s="1">
        <f t="shared" si="9"/>
        <v>15.699159626228887</v>
      </c>
      <c r="O33" s="1">
        <f t="shared" si="9"/>
        <v>20.770075609487655</v>
      </c>
      <c r="P33" s="1">
        <f t="shared" si="9"/>
        <v>5.0569895502216555</v>
      </c>
      <c r="Q33" s="1">
        <f t="shared" si="9"/>
        <v>13.4887608920385</v>
      </c>
      <c r="R33" s="1">
        <f t="shared" si="9"/>
        <v>12.091544294717092</v>
      </c>
      <c r="S33" s="1">
        <f t="shared" si="9"/>
        <v>10.864153551789904</v>
      </c>
    </row>
    <row r="34" spans="1:19" ht="12.75">
      <c r="A34" s="3">
        <v>1980</v>
      </c>
      <c r="B34" s="1">
        <f t="shared" si="0"/>
        <v>7.939088868402688</v>
      </c>
      <c r="C34" s="1">
        <f t="shared" si="2"/>
        <v>3.4687128963542238</v>
      </c>
      <c r="D34" s="1">
        <f t="shared" si="7"/>
        <v>1.951875786034002</v>
      </c>
      <c r="E34" s="1">
        <f aca="true" t="shared" si="10" ref="E34:S34">E10*100/$V10</f>
        <v>2.403551649612439</v>
      </c>
      <c r="F34" s="1">
        <f t="shared" si="10"/>
        <v>6.5796136540662635</v>
      </c>
      <c r="G34" s="1">
        <f t="shared" si="10"/>
        <v>4.633029299927102</v>
      </c>
      <c r="H34" s="1">
        <f t="shared" si="10"/>
        <v>4.011014936298389</v>
      </c>
      <c r="I34" s="1">
        <f t="shared" si="10"/>
        <v>2.715462036013129</v>
      </c>
      <c r="J34" s="1">
        <f t="shared" si="10"/>
        <v>4.268794144985903</v>
      </c>
      <c r="K34" s="1">
        <f t="shared" si="10"/>
        <v>8.048492630045859</v>
      </c>
      <c r="L34" s="1">
        <f t="shared" si="10"/>
        <v>10.511806382667462</v>
      </c>
      <c r="M34" s="1">
        <f t="shared" si="10"/>
        <v>12.929514698366308</v>
      </c>
      <c r="N34" s="1">
        <f t="shared" si="10"/>
        <v>18.60946135245103</v>
      </c>
      <c r="O34" s="1">
        <f t="shared" si="10"/>
        <v>23.452002499824594</v>
      </c>
      <c r="P34" s="1">
        <f t="shared" si="10"/>
        <v>5.640964900113737</v>
      </c>
      <c r="Q34" s="1">
        <f t="shared" si="10"/>
        <v>15.297294793049913</v>
      </c>
      <c r="R34" s="1">
        <f t="shared" si="10"/>
        <v>13.819702645555003</v>
      </c>
      <c r="S34" s="1">
        <f t="shared" si="10"/>
        <v>12.495545443463117</v>
      </c>
    </row>
    <row r="35" spans="1:19" ht="12.75">
      <c r="A35" s="3">
        <v>1981</v>
      </c>
      <c r="B35" s="1">
        <f t="shared" si="0"/>
        <v>6.930353657847958</v>
      </c>
      <c r="C35" s="1">
        <f t="shared" si="2"/>
        <v>3.541105675073569</v>
      </c>
      <c r="D35" s="1">
        <f t="shared" si="7"/>
        <v>1.9731151973904855</v>
      </c>
      <c r="E35" s="1">
        <f aca="true" t="shared" si="11" ref="E35:S35">E11*100/$V11</f>
        <v>2.2797677028311196</v>
      </c>
      <c r="F35" s="1">
        <f t="shared" si="11"/>
        <v>6.634086724412543</v>
      </c>
      <c r="G35" s="1">
        <f t="shared" si="11"/>
        <v>4.656259670193916</v>
      </c>
      <c r="H35" s="1">
        <f t="shared" si="11"/>
        <v>3.16083956970489</v>
      </c>
      <c r="I35" s="1">
        <f t="shared" si="11"/>
        <v>2.591211886952315</v>
      </c>
      <c r="J35" s="1">
        <f t="shared" si="11"/>
        <v>3.3961356908979723</v>
      </c>
      <c r="K35" s="1">
        <f t="shared" si="11"/>
        <v>7.07992012052609</v>
      </c>
      <c r="L35" s="1">
        <f t="shared" si="11"/>
        <v>8.672102650380277</v>
      </c>
      <c r="M35" s="1">
        <f t="shared" si="11"/>
        <v>11.006208694164618</v>
      </c>
      <c r="N35" s="1">
        <f t="shared" si="11"/>
        <v>15.452354315379973</v>
      </c>
      <c r="O35" s="1">
        <f t="shared" si="11"/>
        <v>19.58205984643415</v>
      </c>
      <c r="P35" s="1">
        <f t="shared" si="11"/>
        <v>5.348727609901982</v>
      </c>
      <c r="Q35" s="1">
        <f t="shared" si="11"/>
        <v>13.30120933629298</v>
      </c>
      <c r="R35" s="1">
        <f t="shared" si="11"/>
        <v>13.798469276683521</v>
      </c>
      <c r="S35" s="1">
        <f t="shared" si="11"/>
        <v>12.49235057758523</v>
      </c>
    </row>
    <row r="36" spans="1:19" ht="12.75">
      <c r="A36" s="3">
        <v>1982</v>
      </c>
      <c r="B36" s="1">
        <f t="shared" si="0"/>
        <v>6.746134910302908</v>
      </c>
      <c r="C36" s="1">
        <f t="shared" si="2"/>
        <v>3.5039365839429872</v>
      </c>
      <c r="D36" s="1">
        <f t="shared" si="7"/>
        <v>1.9555000886443104</v>
      </c>
      <c r="E36" s="1">
        <f aca="true" t="shared" si="12" ref="E36:S36">E12*100/$V12</f>
        <v>2.609704767310324</v>
      </c>
      <c r="F36" s="1">
        <f t="shared" si="12"/>
        <v>6.571251209758665</v>
      </c>
      <c r="G36" s="1">
        <f t="shared" si="12"/>
        <v>4.569808413282316</v>
      </c>
      <c r="H36" s="1">
        <f t="shared" si="12"/>
        <v>3.065331225847417</v>
      </c>
      <c r="I36" s="1">
        <f t="shared" si="12"/>
        <v>2.6302112971006975</v>
      </c>
      <c r="J36" s="1">
        <f t="shared" si="12"/>
        <v>3.1669898332704167</v>
      </c>
      <c r="K36" s="1">
        <f t="shared" si="12"/>
        <v>7.056512879336437</v>
      </c>
      <c r="L36" s="1">
        <f t="shared" si="12"/>
        <v>8.254439248645944</v>
      </c>
      <c r="M36" s="1">
        <f t="shared" si="12"/>
        <v>10.903725856276422</v>
      </c>
      <c r="N36" s="1">
        <f t="shared" si="12"/>
        <v>15.110955138166103</v>
      </c>
      <c r="O36" s="1">
        <f t="shared" si="12"/>
        <v>18.703455537047052</v>
      </c>
      <c r="P36" s="1">
        <f t="shared" si="12"/>
        <v>5.035651669961189</v>
      </c>
      <c r="Q36" s="1">
        <f t="shared" si="12"/>
        <v>12.766086599188414</v>
      </c>
      <c r="R36" s="1">
        <f t="shared" si="12"/>
        <v>13.389394372056207</v>
      </c>
      <c r="S36" s="1">
        <f t="shared" si="12"/>
        <v>12.350924502117051</v>
      </c>
    </row>
    <row r="37" spans="1:19" ht="12.75">
      <c r="A37" s="3">
        <v>1983</v>
      </c>
      <c r="B37" s="1">
        <f t="shared" si="0"/>
        <v>6.250421602804692</v>
      </c>
      <c r="C37" s="1">
        <f t="shared" si="2"/>
        <v>3.8045523593542896</v>
      </c>
      <c r="D37" s="1">
        <f t="shared" si="7"/>
        <v>1.9730355166954774</v>
      </c>
      <c r="E37" s="1">
        <f aca="true" t="shared" si="13" ref="E37:S37">E13*100/$V13</f>
        <v>2.5516628493459543</v>
      </c>
      <c r="F37" s="1">
        <f t="shared" si="13"/>
        <v>6.7789602890704135</v>
      </c>
      <c r="G37" s="1">
        <f t="shared" si="13"/>
        <v>4.650230905982755</v>
      </c>
      <c r="H37" s="1">
        <f t="shared" si="13"/>
        <v>2.7809344653168115</v>
      </c>
      <c r="I37" s="1">
        <f t="shared" si="13"/>
        <v>2.7132237509121766</v>
      </c>
      <c r="J37" s="1">
        <f t="shared" si="13"/>
        <v>2.840662548249473</v>
      </c>
      <c r="K37" s="1">
        <f t="shared" si="13"/>
        <v>6.606898553204187</v>
      </c>
      <c r="L37" s="1">
        <f t="shared" si="13"/>
        <v>7.2083189692564265</v>
      </c>
      <c r="M37" s="1">
        <f t="shared" si="13"/>
        <v>10.032505722913085</v>
      </c>
      <c r="N37" s="1">
        <f t="shared" si="13"/>
        <v>14.3377829255739</v>
      </c>
      <c r="O37" s="1">
        <f t="shared" si="13"/>
        <v>15.920303531312536</v>
      </c>
      <c r="P37" s="1">
        <f t="shared" si="13"/>
        <v>4.837702180418301</v>
      </c>
      <c r="Q37" s="1">
        <f t="shared" si="13"/>
        <v>11.971854979589333</v>
      </c>
      <c r="R37" s="1">
        <f t="shared" si="13"/>
        <v>12.602019666343587</v>
      </c>
      <c r="S37" s="1">
        <f t="shared" si="13"/>
        <v>13.1874856799459</v>
      </c>
    </row>
    <row r="38" spans="1:19" ht="12.75">
      <c r="A38" s="3">
        <v>1984</v>
      </c>
      <c r="B38" s="1">
        <f t="shared" si="0"/>
        <v>5.82985948350135</v>
      </c>
      <c r="C38" s="1">
        <f t="shared" si="2"/>
        <v>3.5298916697499716</v>
      </c>
      <c r="D38" s="1">
        <f t="shared" si="7"/>
        <v>2.018186797697279</v>
      </c>
      <c r="E38" s="1">
        <f aca="true" t="shared" si="14" ref="E38:S38">E14*100/$V14</f>
        <v>2.280067431613234</v>
      </c>
      <c r="F38" s="1">
        <f t="shared" si="14"/>
        <v>6.330314594339477</v>
      </c>
      <c r="G38" s="1">
        <f t="shared" si="14"/>
        <v>4.502057758299391</v>
      </c>
      <c r="H38" s="1">
        <f t="shared" si="14"/>
        <v>2.546932340338538</v>
      </c>
      <c r="I38" s="1">
        <f t="shared" si="14"/>
        <v>2.7278924127877233</v>
      </c>
      <c r="J38" s="1">
        <f t="shared" si="14"/>
        <v>2.7244806523539076</v>
      </c>
      <c r="K38" s="1">
        <f t="shared" si="14"/>
        <v>6.312909114736033</v>
      </c>
      <c r="L38" s="1">
        <f t="shared" si="14"/>
        <v>6.865107360919421</v>
      </c>
      <c r="M38" s="1">
        <f t="shared" si="14"/>
        <v>9.164137870137921</v>
      </c>
      <c r="N38" s="1">
        <f t="shared" si="14"/>
        <v>12.948510685992966</v>
      </c>
      <c r="O38" s="1">
        <f t="shared" si="14"/>
        <v>14.646092683146302</v>
      </c>
      <c r="P38" s="1">
        <f t="shared" si="14"/>
        <v>4.560472617796963</v>
      </c>
      <c r="Q38" s="1">
        <f t="shared" si="14"/>
        <v>11.077067647528677</v>
      </c>
      <c r="R38" s="1">
        <f t="shared" si="14"/>
        <v>12.385379858425202</v>
      </c>
      <c r="S38" s="1">
        <f t="shared" si="14"/>
        <v>11.740758854842593</v>
      </c>
    </row>
    <row r="39" spans="1:19" ht="12.75">
      <c r="A39" s="3">
        <v>1985</v>
      </c>
      <c r="B39" s="1">
        <f t="shared" si="0"/>
        <v>5.655012200550575</v>
      </c>
      <c r="C39" s="1">
        <f t="shared" si="2"/>
        <v>3.3687516784097413</v>
      </c>
      <c r="D39" s="1">
        <f t="shared" si="7"/>
        <v>2.0221147690094354</v>
      </c>
      <c r="E39" s="1">
        <f aca="true" t="shared" si="15" ref="E39:S39">E15*100/$V15</f>
        <v>1.997646689452255</v>
      </c>
      <c r="F39" s="1">
        <f t="shared" si="15"/>
        <v>6.225407578749705</v>
      </c>
      <c r="G39" s="1">
        <f t="shared" si="15"/>
        <v>4.60374493158263</v>
      </c>
      <c r="H39" s="1">
        <f t="shared" si="15"/>
        <v>2.67871963091202</v>
      </c>
      <c r="I39" s="1">
        <f t="shared" si="15"/>
        <v>2.477016618194633</v>
      </c>
      <c r="J39" s="1">
        <f t="shared" si="15"/>
        <v>3.1212662277946017</v>
      </c>
      <c r="K39" s="1">
        <f t="shared" si="15"/>
        <v>5.633622661798712</v>
      </c>
      <c r="L39" s="1">
        <f t="shared" si="15"/>
        <v>6.7001654520607135</v>
      </c>
      <c r="M39" s="1">
        <f t="shared" si="15"/>
        <v>9.541465490662352</v>
      </c>
      <c r="N39" s="1">
        <f t="shared" si="15"/>
        <v>15.847827333581796</v>
      </c>
      <c r="O39" s="1">
        <f t="shared" si="15"/>
        <v>14.907305087395605</v>
      </c>
      <c r="P39" s="1">
        <f t="shared" si="15"/>
        <v>4.0630681946714695</v>
      </c>
      <c r="Q39" s="1">
        <f t="shared" si="15"/>
        <v>10.84502691540323</v>
      </c>
      <c r="R39" s="1">
        <f t="shared" si="15"/>
        <v>12.347460612353597</v>
      </c>
      <c r="S39" s="1">
        <f t="shared" si="15"/>
        <v>11.132103197359543</v>
      </c>
    </row>
    <row r="40" spans="1:19" ht="12.75">
      <c r="A40" s="3">
        <v>1986</v>
      </c>
      <c r="B40" s="1">
        <f t="shared" si="0"/>
        <v>6.303871738979087</v>
      </c>
      <c r="C40" s="1">
        <f t="shared" si="2"/>
        <v>3.3203221420888958</v>
      </c>
      <c r="D40" s="1">
        <f t="shared" si="7"/>
        <v>2.129325665798634</v>
      </c>
      <c r="E40" s="1">
        <f aca="true" t="shared" si="16" ref="E40:S40">E16*100/$V16</f>
        <v>2.060333674571422</v>
      </c>
      <c r="F40" s="1">
        <f t="shared" si="16"/>
        <v>6.063538159561355</v>
      </c>
      <c r="G40" s="1">
        <f t="shared" si="16"/>
        <v>4.5722117441760535</v>
      </c>
      <c r="H40" s="1">
        <f t="shared" si="16"/>
        <v>3.1669815845398768</v>
      </c>
      <c r="I40" s="1">
        <f t="shared" si="16"/>
        <v>2.648251969284657</v>
      </c>
      <c r="J40" s="1">
        <f t="shared" si="16"/>
        <v>2.7223652231673445</v>
      </c>
      <c r="K40" s="1">
        <f t="shared" si="16"/>
        <v>7.001466086774054</v>
      </c>
      <c r="L40" s="1">
        <f t="shared" si="16"/>
        <v>7.7512419968684885</v>
      </c>
      <c r="M40" s="1">
        <f t="shared" si="16"/>
        <v>9.873676589260127</v>
      </c>
      <c r="N40" s="1">
        <f t="shared" si="16"/>
        <v>16.221674996553645</v>
      </c>
      <c r="O40" s="1">
        <f t="shared" si="16"/>
        <v>16.387394070327243</v>
      </c>
      <c r="P40" s="1">
        <f t="shared" si="16"/>
        <v>4.335395593943249</v>
      </c>
      <c r="Q40" s="1">
        <f t="shared" si="16"/>
        <v>11.74350801184863</v>
      </c>
      <c r="R40" s="1">
        <f t="shared" si="16"/>
        <v>12.12357346356714</v>
      </c>
      <c r="S40" s="1">
        <f t="shared" si="16"/>
        <v>11.408422526408815</v>
      </c>
    </row>
    <row r="41" spans="1:19" ht="12.75">
      <c r="A41" s="3">
        <v>1987</v>
      </c>
      <c r="B41" s="1">
        <f t="shared" si="0"/>
        <v>6.3545456550905906</v>
      </c>
      <c r="C41" s="1">
        <f t="shared" si="2"/>
        <v>3.268446218169942</v>
      </c>
      <c r="D41" s="1">
        <f t="shared" si="7"/>
        <v>2.1223003508135396</v>
      </c>
      <c r="E41" s="1">
        <f aca="true" t="shared" si="17" ref="E41:S41">E17*100/$V17</f>
        <v>2.0002401928554154</v>
      </c>
      <c r="F41" s="1">
        <f t="shared" si="17"/>
        <v>5.879036849642971</v>
      </c>
      <c r="G41" s="1">
        <f t="shared" si="17"/>
        <v>4.236009896116242</v>
      </c>
      <c r="H41" s="1">
        <f t="shared" si="17"/>
        <v>3.342498175581485</v>
      </c>
      <c r="I41" s="1">
        <f t="shared" si="17"/>
        <v>2.602560088307169</v>
      </c>
      <c r="J41" s="1">
        <f t="shared" si="17"/>
        <v>2.891991664996089</v>
      </c>
      <c r="K41" s="1">
        <f t="shared" si="17"/>
        <v>6.939640556120962</v>
      </c>
      <c r="L41" s="1">
        <f t="shared" si="17"/>
        <v>8.010079565837353</v>
      </c>
      <c r="M41" s="1">
        <f t="shared" si="17"/>
        <v>9.95620039455018</v>
      </c>
      <c r="N41" s="1">
        <f t="shared" si="17"/>
        <v>14.611014628708606</v>
      </c>
      <c r="O41" s="1">
        <f t="shared" si="17"/>
        <v>16.281614406663945</v>
      </c>
      <c r="P41" s="1">
        <f t="shared" si="17"/>
        <v>4.521934513614302</v>
      </c>
      <c r="Q41" s="1">
        <f t="shared" si="17"/>
        <v>11.557378799533284</v>
      </c>
      <c r="R41" s="1">
        <f t="shared" si="17"/>
        <v>12.186047509371116</v>
      </c>
      <c r="S41" s="1">
        <f t="shared" si="17"/>
        <v>11.640028033771966</v>
      </c>
    </row>
    <row r="42" spans="1:19" ht="12.75">
      <c r="A42" s="3">
        <v>1988</v>
      </c>
      <c r="B42" s="1">
        <f t="shared" si="0"/>
        <v>6.073742944804582</v>
      </c>
      <c r="C42" s="1">
        <f t="shared" si="2"/>
        <v>3.064249096904414</v>
      </c>
      <c r="D42" s="1">
        <f t="shared" si="7"/>
        <v>2.0349428732903005</v>
      </c>
      <c r="E42" s="1">
        <f aca="true" t="shared" si="18" ref="E42:S42">E18*100/$V18</f>
        <v>1.8113775796501674</v>
      </c>
      <c r="F42" s="1">
        <f t="shared" si="18"/>
        <v>5.3535279013866495</v>
      </c>
      <c r="G42" s="1">
        <f t="shared" si="18"/>
        <v>4.357826992928682</v>
      </c>
      <c r="H42" s="1">
        <f t="shared" si="18"/>
        <v>3.0435194436022757</v>
      </c>
      <c r="I42" s="1">
        <f t="shared" si="18"/>
        <v>2.404196777194643</v>
      </c>
      <c r="J42" s="1">
        <f t="shared" si="18"/>
        <v>2.6397751857278813</v>
      </c>
      <c r="K42" s="1">
        <f t="shared" si="18"/>
        <v>6.246805624349442</v>
      </c>
      <c r="L42" s="1">
        <f t="shared" si="18"/>
        <v>7.628633938681812</v>
      </c>
      <c r="M42" s="1">
        <f t="shared" si="18"/>
        <v>9.867123072715234</v>
      </c>
      <c r="N42" s="1">
        <f t="shared" si="18"/>
        <v>14.536354138324805</v>
      </c>
      <c r="O42" s="1">
        <f t="shared" si="18"/>
        <v>17.12712517124184</v>
      </c>
      <c r="P42" s="1">
        <f t="shared" si="18"/>
        <v>4.472584600208354</v>
      </c>
      <c r="Q42" s="1">
        <f t="shared" si="18"/>
        <v>12.162834167119751</v>
      </c>
      <c r="R42" s="1">
        <f t="shared" si="18"/>
        <v>12.129026954201517</v>
      </c>
      <c r="S42" s="1">
        <f t="shared" si="18"/>
        <v>12.368639298973926</v>
      </c>
    </row>
    <row r="43" spans="1:19" ht="12.75">
      <c r="A43" s="3">
        <v>1989</v>
      </c>
      <c r="B43" s="1">
        <f t="shared" si="0"/>
        <v>5.765931028562242</v>
      </c>
      <c r="C43" s="1">
        <f t="shared" si="2"/>
        <v>3.053410814479071</v>
      </c>
      <c r="D43" s="1">
        <f t="shared" si="7"/>
        <v>1.9757630569366813</v>
      </c>
      <c r="E43" s="1">
        <f aca="true" t="shared" si="19" ref="E43:S43">E19*100/$V19</f>
        <v>1.9214994303321629</v>
      </c>
      <c r="F43" s="1">
        <f t="shared" si="19"/>
        <v>5.403540146251153</v>
      </c>
      <c r="G43" s="1">
        <f t="shared" si="19"/>
        <v>4.022488719470829</v>
      </c>
      <c r="H43" s="1">
        <f t="shared" si="19"/>
        <v>2.8111421211904637</v>
      </c>
      <c r="I43" s="1">
        <f t="shared" si="19"/>
        <v>2.215529483307573</v>
      </c>
      <c r="J43" s="1">
        <f t="shared" si="19"/>
        <v>2.6202783739783446</v>
      </c>
      <c r="K43" s="1">
        <f t="shared" si="19"/>
        <v>5.87539691269216</v>
      </c>
      <c r="L43" s="1">
        <f t="shared" si="19"/>
        <v>7.2238472236160245</v>
      </c>
      <c r="M43" s="1">
        <f t="shared" si="19"/>
        <v>9.246420314508518</v>
      </c>
      <c r="N43" s="1">
        <f t="shared" si="19"/>
        <v>13.761195332453822</v>
      </c>
      <c r="O43" s="1">
        <f t="shared" si="19"/>
        <v>15.326774557202999</v>
      </c>
      <c r="P43" s="1">
        <f t="shared" si="19"/>
        <v>4.6517395309473315</v>
      </c>
      <c r="Q43" s="1">
        <f t="shared" si="19"/>
        <v>10.632681979230746</v>
      </c>
      <c r="R43" s="1">
        <f t="shared" si="19"/>
        <v>10.901509583457516</v>
      </c>
      <c r="S43" s="1">
        <f t="shared" si="19"/>
        <v>11.643125468495766</v>
      </c>
    </row>
    <row r="44" spans="1:19" ht="12.75">
      <c r="A44" s="3">
        <v>1990</v>
      </c>
      <c r="B44" s="1">
        <f t="shared" si="0"/>
        <v>6.0447806067880006</v>
      </c>
      <c r="C44" s="1">
        <f t="shared" si="2"/>
        <v>3.0840503426947437</v>
      </c>
      <c r="D44" s="1">
        <f t="shared" si="7"/>
        <v>1.953983836307777</v>
      </c>
      <c r="E44" s="1">
        <f aca="true" t="shared" si="20" ref="E44:S44">E20*100/$V20</f>
        <v>1.9304898540044393</v>
      </c>
      <c r="F44" s="1">
        <f t="shared" si="20"/>
        <v>5.122973053402536</v>
      </c>
      <c r="G44" s="1">
        <f t="shared" si="20"/>
        <v>3.266162357413622</v>
      </c>
      <c r="H44" s="1">
        <f t="shared" si="20"/>
        <v>3.1932622675279636</v>
      </c>
      <c r="I44" s="1">
        <f t="shared" si="20"/>
        <v>2.2018230885791525</v>
      </c>
      <c r="J44" s="1">
        <f t="shared" si="20"/>
        <v>2.779573860512443</v>
      </c>
      <c r="K44" s="1">
        <f t="shared" si="20"/>
        <v>5.088386358873022</v>
      </c>
      <c r="L44" s="1">
        <f t="shared" si="20"/>
        <v>8.24653130678927</v>
      </c>
      <c r="M44" s="1">
        <f t="shared" si="20"/>
        <v>9.034536961204026</v>
      </c>
      <c r="N44" s="1">
        <f t="shared" si="20"/>
        <v>13.722697562425008</v>
      </c>
      <c r="O44" s="1">
        <f t="shared" si="20"/>
        <v>11.305773070024676</v>
      </c>
      <c r="P44" s="1">
        <f t="shared" si="20"/>
        <v>4.819569494160653</v>
      </c>
      <c r="Q44" s="1">
        <f t="shared" si="20"/>
        <v>9.258601552136028</v>
      </c>
      <c r="R44" s="1">
        <f t="shared" si="20"/>
        <v>10.524233109232812</v>
      </c>
      <c r="S44" s="1">
        <f t="shared" si="20"/>
        <v>11.696205779479488</v>
      </c>
    </row>
    <row r="45" spans="1:19" ht="12.75">
      <c r="A45" s="3">
        <v>1991</v>
      </c>
      <c r="B45" s="1">
        <f t="shared" si="0"/>
        <v>5.868186535490694</v>
      </c>
      <c r="C45" s="1">
        <f t="shared" si="2"/>
        <v>3.386653173515031</v>
      </c>
      <c r="D45" s="1">
        <f t="shared" si="7"/>
        <v>2.151533938565164</v>
      </c>
      <c r="E45" s="1">
        <f aca="true" t="shared" si="21" ref="E45:S45">E21*100/$V21</f>
        <v>2.0041707009675442</v>
      </c>
      <c r="F45" s="1">
        <f t="shared" si="21"/>
        <v>5.807528495101206</v>
      </c>
      <c r="G45" s="1">
        <f t="shared" si="21"/>
        <v>3.489326849097251</v>
      </c>
      <c r="H45" s="1">
        <f t="shared" si="21"/>
        <v>3.2604652963488276</v>
      </c>
      <c r="I45" s="1">
        <f t="shared" si="21"/>
        <v>2.265110491468589</v>
      </c>
      <c r="J45" s="1">
        <f t="shared" si="21"/>
        <v>3.0051447178184048</v>
      </c>
      <c r="K45" s="1">
        <f t="shared" si="21"/>
        <v>6.038105748660151</v>
      </c>
      <c r="L45" s="1">
        <f t="shared" si="21"/>
        <v>7.962260909726954</v>
      </c>
      <c r="M45" s="1">
        <f t="shared" si="21"/>
        <v>9.12526577843639</v>
      </c>
      <c r="N45" s="1">
        <f t="shared" si="21"/>
        <v>13.172554062113809</v>
      </c>
      <c r="O45" s="1">
        <f t="shared" si="21"/>
        <v>15.135970684640943</v>
      </c>
      <c r="P45" s="1">
        <f t="shared" si="21"/>
        <v>4.563705679073732</v>
      </c>
      <c r="Q45" s="1">
        <f t="shared" si="21"/>
        <v>11.610702772334538</v>
      </c>
      <c r="R45" s="1">
        <f t="shared" si="21"/>
        <v>11.127990347536201</v>
      </c>
      <c r="S45" s="1">
        <f t="shared" si="21"/>
        <v>12.250504234416603</v>
      </c>
    </row>
    <row r="46" spans="1:19" ht="12.75">
      <c r="A46" s="3">
        <v>1992</v>
      </c>
      <c r="B46" s="1">
        <f t="shared" si="0"/>
        <v>5.971564846775966</v>
      </c>
      <c r="C46" s="1">
        <f t="shared" si="2"/>
        <v>3.3359811136356394</v>
      </c>
      <c r="D46" s="1">
        <f t="shared" si="7"/>
        <v>1.8725340218423303</v>
      </c>
      <c r="E46" s="1">
        <f aca="true" t="shared" si="22" ref="E46:S46">E22*100/$V22</f>
        <v>1.9247632628871256</v>
      </c>
      <c r="F46" s="1">
        <f t="shared" si="22"/>
        <v>5.722788797371215</v>
      </c>
      <c r="G46" s="1">
        <f t="shared" si="22"/>
        <v>3.6374667681870547</v>
      </c>
      <c r="H46" s="1">
        <f t="shared" si="22"/>
        <v>3.7148917255093954</v>
      </c>
      <c r="I46" s="1">
        <f t="shared" si="22"/>
        <v>2.0368936063695786</v>
      </c>
      <c r="J46" s="1">
        <f t="shared" si="22"/>
        <v>3.210809838369373</v>
      </c>
      <c r="K46" s="1">
        <f t="shared" si="22"/>
        <v>5.801207476005542</v>
      </c>
      <c r="L46" s="1">
        <f t="shared" si="22"/>
        <v>8.629046787659501</v>
      </c>
      <c r="M46" s="1">
        <f t="shared" si="22"/>
        <v>9.151083101476733</v>
      </c>
      <c r="N46" s="1">
        <f t="shared" si="22"/>
        <v>13.608016632666747</v>
      </c>
      <c r="O46" s="1">
        <f t="shared" si="22"/>
        <v>16.089039849538917</v>
      </c>
      <c r="P46" s="1">
        <f t="shared" si="22"/>
        <v>4.773031045563233</v>
      </c>
      <c r="Q46" s="1">
        <f t="shared" si="22"/>
        <v>9.138322109198109</v>
      </c>
      <c r="R46" s="1">
        <f t="shared" si="22"/>
        <v>11.392657614459013</v>
      </c>
      <c r="S46" s="1">
        <f t="shared" si="22"/>
        <v>11.27261229261428</v>
      </c>
    </row>
    <row r="47" spans="1:19" ht="12.75">
      <c r="A47" s="3">
        <v>1993</v>
      </c>
      <c r="B47" s="1">
        <f t="shared" si="0"/>
        <v>5.694746694876289</v>
      </c>
      <c r="C47" s="1">
        <f t="shared" si="2"/>
        <v>3.1560172976969803</v>
      </c>
      <c r="D47" s="1">
        <f t="shared" si="7"/>
        <v>2.212476662922313</v>
      </c>
      <c r="E47" s="1">
        <f>E23*100/$V23</f>
        <v>1.9151843767831875</v>
      </c>
      <c r="G47" s="1">
        <f aca="true" t="shared" si="23" ref="G47:S47">G23*100/$V23</f>
        <v>3.448010904235252</v>
      </c>
      <c r="H47" s="1">
        <f t="shared" si="23"/>
        <v>2.837331875890406</v>
      </c>
      <c r="I47" s="1">
        <f t="shared" si="23"/>
        <v>2.2425027095187513</v>
      </c>
      <c r="J47" s="1">
        <f t="shared" si="23"/>
        <v>3.1022605187862795</v>
      </c>
      <c r="K47" s="1">
        <f t="shared" si="23"/>
        <v>5.400675306016453</v>
      </c>
      <c r="L47" s="1">
        <f t="shared" si="23"/>
        <v>7.7288792843404055</v>
      </c>
      <c r="M47" s="1">
        <f t="shared" si="23"/>
        <v>8.043306968929734</v>
      </c>
      <c r="N47" s="1">
        <f t="shared" si="23"/>
        <v>11.926240366022073</v>
      </c>
      <c r="O47" s="1">
        <f t="shared" si="23"/>
        <v>13.940581799297869</v>
      </c>
      <c r="P47" s="1">
        <f t="shared" si="23"/>
        <v>4.619670926908958</v>
      </c>
      <c r="Q47" s="1">
        <f t="shared" si="23"/>
        <v>10.605443830414107</v>
      </c>
      <c r="R47" s="1">
        <f t="shared" si="23"/>
        <v>11.390194033205525</v>
      </c>
      <c r="S47" s="1">
        <f t="shared" si="23"/>
        <v>10.996157586070142</v>
      </c>
    </row>
    <row r="49" spans="1:19" ht="12.75">
      <c r="A49" s="3" t="s">
        <v>44</v>
      </c>
      <c r="B49" s="1">
        <f>100*((B47/B27)^(1/20)-1)</f>
        <v>-0.6688305942472161</v>
      </c>
      <c r="C49" s="1">
        <f>100*((C47/C27)^(1/20)-1)</f>
        <v>0.7800990564395871</v>
      </c>
      <c r="D49" s="1">
        <f>100*((D47/D32)^(1/15)-1)</f>
        <v>2.3488950542118525</v>
      </c>
      <c r="E49" s="1">
        <f aca="true" t="shared" si="24" ref="E49:S49">100*((E47/E27)^(1/20)-1)</f>
        <v>-0.5688746626546948</v>
      </c>
      <c r="F49" s="1">
        <f>100*((F46/F27)^(1/19)-1)</f>
        <v>0.11908518936707413</v>
      </c>
      <c r="G49" s="1">
        <f t="shared" si="24"/>
        <v>-0.600076122489146</v>
      </c>
      <c r="H49" s="1">
        <f t="shared" si="24"/>
        <v>-0.18702296576743604</v>
      </c>
      <c r="I49" s="1">
        <f t="shared" si="24"/>
        <v>-0.29224733315613705</v>
      </c>
      <c r="J49" s="1">
        <f t="shared" si="24"/>
        <v>0.09202799618486246</v>
      </c>
      <c r="K49" s="1">
        <f t="shared" si="24"/>
        <v>-0.35219719631259805</v>
      </c>
      <c r="L49" s="1">
        <f t="shared" si="24"/>
        <v>-0.8963239379407129</v>
      </c>
      <c r="M49" s="1">
        <f t="shared" si="24"/>
        <v>-1.9956248657361342</v>
      </c>
      <c r="N49" s="1">
        <f t="shared" si="24"/>
        <v>-1.0325593185761983</v>
      </c>
      <c r="O49" s="1">
        <f>100*((O47/O28)^(1/20)-1)</f>
        <v>-0.8795700756742852</v>
      </c>
      <c r="P49" s="1">
        <f>100*((P47/P28)^(1/20)-1)</f>
        <v>-0.6909632241427377</v>
      </c>
      <c r="Q49" s="1">
        <f t="shared" si="24"/>
        <v>-0.6868740034601473</v>
      </c>
      <c r="R49" s="1">
        <f t="shared" si="24"/>
        <v>-2.164688711874574</v>
      </c>
      <c r="S49" s="1">
        <f t="shared" si="24"/>
        <v>-1.5096358046577163</v>
      </c>
    </row>
    <row r="50" spans="1:19" ht="12.75">
      <c r="A50" s="3" t="s">
        <v>47</v>
      </c>
      <c r="B50" s="1">
        <f>100*((B34/B27)^(1/7)-1)</f>
        <v>2.869527640023062</v>
      </c>
      <c r="C50" s="1">
        <f>100*((C34/C27)^(1/7)-1)</f>
        <v>3.634298969863514</v>
      </c>
      <c r="E50" s="1">
        <f aca="true" t="shared" si="25" ref="E50:N50">100*((E34/E27)^(1/7)-1)</f>
        <v>1.6278766451846005</v>
      </c>
      <c r="F50" s="1">
        <f t="shared" si="25"/>
        <v>2.3432104939747456</v>
      </c>
      <c r="G50" s="1">
        <f t="shared" si="25"/>
        <v>2.5320489147596215</v>
      </c>
      <c r="H50" s="1">
        <f t="shared" si="25"/>
        <v>4.50929147845367</v>
      </c>
      <c r="I50" s="1">
        <f t="shared" si="25"/>
        <v>1.915756022437476</v>
      </c>
      <c r="J50" s="1">
        <f t="shared" si="25"/>
        <v>4.941011472606971</v>
      </c>
      <c r="K50" s="1">
        <f t="shared" si="25"/>
        <v>4.803173169090269</v>
      </c>
      <c r="L50" s="1">
        <f t="shared" si="25"/>
        <v>1.8375671906947888</v>
      </c>
      <c r="M50" s="1">
        <f t="shared" si="25"/>
        <v>1.0268226422904814</v>
      </c>
      <c r="N50" s="1">
        <f t="shared" si="25"/>
        <v>3.4487602993053645</v>
      </c>
      <c r="O50" s="1">
        <f>100*((O34/O28)^(1/6)-1)</f>
        <v>5.891336327252228</v>
      </c>
      <c r="P50" s="1">
        <f>100*((P34/P28)^(1/6)-1)</f>
        <v>1.0228519328636665</v>
      </c>
      <c r="Q50" s="1">
        <f>100*((Q34/Q27)^(1/7)-1)</f>
        <v>3.317554588813043</v>
      </c>
      <c r="R50" s="1">
        <f>100*((R34/R27)^(1/7)-1)</f>
        <v>-3.4304898392321315</v>
      </c>
      <c r="S50" s="1">
        <f>100*((S34/S27)^(1/7)-1)</f>
        <v>-2.4885554709157653</v>
      </c>
    </row>
    <row r="51" spans="1:19" ht="12.75">
      <c r="A51" s="3" t="s">
        <v>45</v>
      </c>
      <c r="B51" s="1">
        <f>100*((B47/B34)^(1/13)-1)</f>
        <v>-2.5234189024367915</v>
      </c>
      <c r="C51" s="1">
        <f>100*((C47/C34)^(1/13)-1)</f>
        <v>-0.7240790400916186</v>
      </c>
      <c r="D51" s="1">
        <f>100*((D47/D34)^(1/13)-1)</f>
        <v>0.968674636747191</v>
      </c>
      <c r="E51" s="1">
        <f>100*((E47/E34)^(1/13)-1)</f>
        <v>-1.7320068205186723</v>
      </c>
      <c r="F51" s="1">
        <f>100*((F46/F34)^(1/12)-1)</f>
        <v>-1.1559320856591504</v>
      </c>
      <c r="G51" s="1">
        <f aca="true" t="shared" si="26" ref="G51:S51">100*((G47/G34)^(1/13)-1)</f>
        <v>-2.2467860980266763</v>
      </c>
      <c r="H51" s="1">
        <f t="shared" si="26"/>
        <v>-2.627781267327012</v>
      </c>
      <c r="I51" s="1">
        <f t="shared" si="26"/>
        <v>-1.461291770355433</v>
      </c>
      <c r="J51" s="1">
        <f t="shared" si="26"/>
        <v>-2.4254878165412386</v>
      </c>
      <c r="K51" s="1">
        <f t="shared" si="26"/>
        <v>-3.0223158137817285</v>
      </c>
      <c r="L51" s="1">
        <f t="shared" si="26"/>
        <v>-2.3378929086782185</v>
      </c>
      <c r="M51" s="1">
        <f t="shared" si="26"/>
        <v>-3.5854688227398346</v>
      </c>
      <c r="N51" s="1">
        <f t="shared" si="26"/>
        <v>-3.3646252844598656</v>
      </c>
      <c r="O51" s="1">
        <f t="shared" si="26"/>
        <v>-3.9221775801867365</v>
      </c>
      <c r="P51" s="1">
        <f t="shared" si="26"/>
        <v>-1.5246549970661216</v>
      </c>
      <c r="Q51" s="1">
        <f t="shared" si="26"/>
        <v>-2.7784296363310146</v>
      </c>
      <c r="R51" s="1">
        <f t="shared" si="26"/>
        <v>-1.476244979515584</v>
      </c>
      <c r="S51" s="1">
        <f t="shared" si="26"/>
        <v>-0.9784609593440297</v>
      </c>
    </row>
    <row r="55" spans="1:24" ht="12.75">
      <c r="A55" s="3" t="s">
        <v>46</v>
      </c>
      <c r="B55" s="1" t="s">
        <v>6</v>
      </c>
      <c r="C55" s="1" t="s">
        <v>7</v>
      </c>
      <c r="D55" s="1" t="s">
        <v>8</v>
      </c>
      <c r="E55" s="1" t="s">
        <v>19</v>
      </c>
      <c r="F55" s="1" t="s">
        <v>9</v>
      </c>
      <c r="G55" s="1" t="s">
        <v>10</v>
      </c>
      <c r="H55" s="1" t="s">
        <v>20</v>
      </c>
      <c r="I55" s="1" t="s">
        <v>11</v>
      </c>
      <c r="J55" s="1" t="s">
        <v>12</v>
      </c>
      <c r="K55" s="1" t="s">
        <v>13</v>
      </c>
      <c r="L55" s="1" t="s">
        <v>14</v>
      </c>
      <c r="M55" s="1" t="s">
        <v>15</v>
      </c>
      <c r="N55" s="1" t="s">
        <v>16</v>
      </c>
      <c r="O55" s="1" t="s">
        <v>17</v>
      </c>
      <c r="P55" s="1" t="s">
        <v>18</v>
      </c>
      <c r="Q55" s="1" t="s">
        <v>21</v>
      </c>
      <c r="R55" s="1" t="s">
        <v>22</v>
      </c>
      <c r="S55" s="1" t="s">
        <v>23</v>
      </c>
      <c r="V55" s="1" t="s">
        <v>30</v>
      </c>
      <c r="W55" s="1" t="s">
        <v>38</v>
      </c>
      <c r="X55" s="1" t="s">
        <v>39</v>
      </c>
    </row>
    <row r="56" spans="1:19" ht="12.75">
      <c r="A56" s="3">
        <v>1973</v>
      </c>
      <c r="B56" s="4">
        <f aca="true" t="shared" si="27" ref="B56:B76">B3*$Y3</f>
        <v>0.13636136803755952</v>
      </c>
      <c r="C56" s="4">
        <f aca="true" t="shared" si="28" ref="C56:S71">C3*$Y3</f>
        <v>0.05656810922224029</v>
      </c>
      <c r="D56" s="4">
        <f t="shared" si="28"/>
        <v>0</v>
      </c>
      <c r="E56" s="4">
        <f t="shared" si="28"/>
        <v>0.04494603672491094</v>
      </c>
      <c r="F56" s="4">
        <f t="shared" si="28"/>
        <v>0.11714264949558092</v>
      </c>
      <c r="G56" s="4">
        <f t="shared" si="28"/>
        <v>0.08142832477392031</v>
      </c>
      <c r="H56" s="4">
        <f t="shared" si="28"/>
        <v>0.061673395653667036</v>
      </c>
      <c r="I56" s="4">
        <f t="shared" si="28"/>
        <v>0.04978314483422191</v>
      </c>
      <c r="J56" s="4">
        <f t="shared" si="28"/>
        <v>0.06376999708212257</v>
      </c>
      <c r="K56" s="4">
        <f t="shared" si="28"/>
        <v>0.12134487293530524</v>
      </c>
      <c r="L56" s="4">
        <f t="shared" si="28"/>
        <v>0.19375331763009362</v>
      </c>
      <c r="M56" s="4">
        <f t="shared" si="28"/>
        <v>0.2520305976509351</v>
      </c>
      <c r="N56" s="4">
        <f t="shared" si="28"/>
        <v>0.30731564802034383</v>
      </c>
      <c r="O56" s="4"/>
      <c r="P56" s="4"/>
      <c r="Q56" s="4">
        <f t="shared" si="28"/>
        <v>0.25487293093140306</v>
      </c>
      <c r="R56" s="4">
        <f t="shared" si="28"/>
        <v>0.36944211746069966</v>
      </c>
      <c r="S56" s="4">
        <f t="shared" si="28"/>
        <v>0.3121001613844812</v>
      </c>
    </row>
    <row r="57" spans="1:19" ht="12.75">
      <c r="A57" s="3">
        <v>1974</v>
      </c>
      <c r="B57" s="4">
        <f t="shared" si="27"/>
        <v>0.129854579694691</v>
      </c>
      <c r="C57" s="4">
        <f aca="true" t="shared" si="29" ref="C57:Q57">C4*$Y4</f>
        <v>0.05623528653307097</v>
      </c>
      <c r="D57" s="4">
        <f t="shared" si="29"/>
        <v>0</v>
      </c>
      <c r="E57" s="4">
        <f t="shared" si="29"/>
        <v>0.04211608865738625</v>
      </c>
      <c r="F57" s="4">
        <f t="shared" si="29"/>
        <v>0.1130529529589731</v>
      </c>
      <c r="G57" s="4">
        <f t="shared" si="29"/>
        <v>0.07732678927044938</v>
      </c>
      <c r="H57" s="4">
        <f t="shared" si="29"/>
        <v>0.06024062853990733</v>
      </c>
      <c r="I57" s="4">
        <f t="shared" si="29"/>
        <v>0.046526039199689985</v>
      </c>
      <c r="J57" s="4">
        <f t="shared" si="29"/>
        <v>0.06428697122563881</v>
      </c>
      <c r="K57" s="4">
        <f t="shared" si="29"/>
        <v>0.13052544816759654</v>
      </c>
      <c r="L57" s="4">
        <f t="shared" si="29"/>
        <v>0.1744580385984585</v>
      </c>
      <c r="M57" s="4">
        <f t="shared" si="29"/>
        <v>0.22923543077103362</v>
      </c>
      <c r="N57" s="4">
        <f t="shared" si="29"/>
        <v>0.30019171303933356</v>
      </c>
      <c r="O57" s="4">
        <f t="shared" si="29"/>
        <v>0.31415254273718995</v>
      </c>
      <c r="P57" s="4">
        <f t="shared" si="29"/>
        <v>0.10022103206363975</v>
      </c>
      <c r="Q57" s="4">
        <f t="shared" si="29"/>
        <v>0.2537255141666413</v>
      </c>
      <c r="R57" s="4">
        <f t="shared" si="28"/>
        <v>0.3140446889942179</v>
      </c>
      <c r="S57" s="4">
        <f t="shared" si="28"/>
        <v>0.3171166667643609</v>
      </c>
    </row>
    <row r="58" spans="1:19" ht="12.75">
      <c r="A58" s="3">
        <v>1975</v>
      </c>
      <c r="B58" s="4">
        <f t="shared" si="27"/>
        <v>0.14566029344634418</v>
      </c>
      <c r="C58" s="4">
        <f t="shared" si="28"/>
        <v>0.05919501233029746</v>
      </c>
      <c r="D58" s="4">
        <f t="shared" si="28"/>
        <v>0</v>
      </c>
      <c r="E58" s="4">
        <f t="shared" si="28"/>
        <v>0.04231846931490528</v>
      </c>
      <c r="F58" s="4">
        <f t="shared" si="28"/>
        <v>0.10596359534047672</v>
      </c>
      <c r="G58" s="4">
        <f t="shared" si="28"/>
        <v>0.0790152895818191</v>
      </c>
      <c r="H58" s="4">
        <f t="shared" si="28"/>
        <v>0.058042564656882394</v>
      </c>
      <c r="I58" s="4">
        <f t="shared" si="28"/>
        <v>0.051222451639261334</v>
      </c>
      <c r="J58" s="4">
        <f t="shared" si="28"/>
        <v>0.05710273840878147</v>
      </c>
      <c r="K58" s="4">
        <f t="shared" si="28"/>
        <v>0.11854835842963077</v>
      </c>
      <c r="L58" s="4">
        <f t="shared" si="28"/>
        <v>0.17205005740729695</v>
      </c>
      <c r="M58" s="4">
        <f t="shared" si="28"/>
        <v>0.23436955169848508</v>
      </c>
      <c r="N58" s="4">
        <f t="shared" si="28"/>
        <v>0.31370940663465136</v>
      </c>
      <c r="O58" s="4">
        <f t="shared" si="28"/>
        <v>0.6634142137217469</v>
      </c>
      <c r="P58" s="4">
        <f t="shared" si="28"/>
        <v>0.09950201473006046</v>
      </c>
      <c r="Q58" s="4">
        <f t="shared" si="28"/>
        <v>0.27812153747489743</v>
      </c>
      <c r="R58" s="4">
        <f t="shared" si="28"/>
        <v>0.31662032858078043</v>
      </c>
      <c r="S58" s="4">
        <f t="shared" si="28"/>
        <v>0.28022451007988863</v>
      </c>
    </row>
    <row r="59" spans="1:19" ht="12.75">
      <c r="A59" s="3">
        <v>1976</v>
      </c>
      <c r="B59" s="4">
        <f t="shared" si="27"/>
        <v>0.14155903053568122</v>
      </c>
      <c r="C59" s="4">
        <f t="shared" si="28"/>
        <v>0.06624905384666335</v>
      </c>
      <c r="D59" s="4">
        <f t="shared" si="28"/>
        <v>0</v>
      </c>
      <c r="E59" s="4">
        <f t="shared" si="28"/>
        <v>0.04644460595501181</v>
      </c>
      <c r="F59" s="4">
        <f t="shared" si="28"/>
        <v>0.1263355784663799</v>
      </c>
      <c r="G59" s="4">
        <f t="shared" si="28"/>
        <v>0.08762901330708214</v>
      </c>
      <c r="H59" s="4">
        <f t="shared" si="28"/>
        <v>0.0666988646345578</v>
      </c>
      <c r="I59" s="4">
        <f t="shared" si="28"/>
        <v>0.049955892328572324</v>
      </c>
      <c r="J59" s="4">
        <f t="shared" si="28"/>
        <v>0.0684722696832033</v>
      </c>
      <c r="K59" s="4">
        <f t="shared" si="28"/>
        <v>0.15149322346864263</v>
      </c>
      <c r="L59" s="4">
        <f t="shared" si="28"/>
        <v>0.18107655046605325</v>
      </c>
      <c r="M59" s="4">
        <f t="shared" si="28"/>
        <v>0.22824946631990986</v>
      </c>
      <c r="N59" s="4">
        <f t="shared" si="28"/>
        <v>0.3156549597839677</v>
      </c>
      <c r="O59" s="4">
        <f t="shared" si="28"/>
        <v>0.41768221951815454</v>
      </c>
      <c r="P59" s="4">
        <f t="shared" si="28"/>
        <v>0.11001702139158918</v>
      </c>
      <c r="Q59" s="4">
        <f t="shared" si="28"/>
        <v>0.27637088262426995</v>
      </c>
      <c r="R59" s="4">
        <f t="shared" si="28"/>
        <v>0.28926695457337065</v>
      </c>
      <c r="S59" s="4">
        <f t="shared" si="28"/>
        <v>0.3019340357500587</v>
      </c>
    </row>
    <row r="60" spans="1:19" ht="12.75">
      <c r="A60" s="3">
        <v>1977</v>
      </c>
      <c r="B60" s="4">
        <f t="shared" si="27"/>
        <v>0.14990251133136648</v>
      </c>
      <c r="C60" s="4">
        <f t="shared" si="28"/>
        <v>0.06543704047867735</v>
      </c>
      <c r="D60" s="4">
        <f t="shared" si="28"/>
        <v>0</v>
      </c>
      <c r="E60" s="4">
        <f t="shared" si="28"/>
        <v>0.049819694216916885</v>
      </c>
      <c r="F60" s="4">
        <f t="shared" si="28"/>
        <v>0.12054003078530964</v>
      </c>
      <c r="G60" s="4">
        <f t="shared" si="28"/>
        <v>0.08818828662972182</v>
      </c>
      <c r="H60" s="4">
        <f t="shared" si="28"/>
        <v>0.0714527226688664</v>
      </c>
      <c r="I60" s="4">
        <f t="shared" si="28"/>
        <v>0.05232928539165777</v>
      </c>
      <c r="J60" s="4">
        <f t="shared" si="28"/>
        <v>0.07327406137298137</v>
      </c>
      <c r="K60" s="4">
        <f t="shared" si="28"/>
        <v>0.15598183178113634</v>
      </c>
      <c r="L60" s="4">
        <f t="shared" si="28"/>
        <v>0.1895133662795695</v>
      </c>
      <c r="M60" s="4">
        <f t="shared" si="28"/>
        <v>0.24274272035892885</v>
      </c>
      <c r="N60" s="4">
        <f t="shared" si="28"/>
        <v>0.3458603610715142</v>
      </c>
      <c r="O60" s="4">
        <f t="shared" si="28"/>
        <v>0.42843348227202893</v>
      </c>
      <c r="P60" s="4">
        <f t="shared" si="28"/>
        <v>0.11947646220210206</v>
      </c>
      <c r="Q60" s="4">
        <f t="shared" si="28"/>
        <v>0.3027249899849512</v>
      </c>
      <c r="R60" s="4">
        <f t="shared" si="28"/>
        <v>0.30299586416747293</v>
      </c>
      <c r="S60" s="4">
        <f t="shared" si="28"/>
        <v>0.27523378106968843</v>
      </c>
    </row>
    <row r="61" spans="1:19" ht="12.75">
      <c r="A61" s="3">
        <v>1978</v>
      </c>
      <c r="B61" s="4">
        <f t="shared" si="27"/>
        <v>0.12652578951121954</v>
      </c>
      <c r="C61" s="4">
        <f t="shared" si="28"/>
        <v>0.05194698191068559</v>
      </c>
      <c r="D61" s="4">
        <f t="shared" si="28"/>
        <v>0.02904669226170597</v>
      </c>
      <c r="E61" s="4">
        <f t="shared" si="28"/>
        <v>0.041269264193018934</v>
      </c>
      <c r="F61" s="4">
        <f t="shared" si="28"/>
        <v>0.1004601250177794</v>
      </c>
      <c r="G61" s="4">
        <f t="shared" si="28"/>
        <v>0.07012164320012085</v>
      </c>
      <c r="H61" s="4">
        <f t="shared" si="28"/>
        <v>0.06592883938800502</v>
      </c>
      <c r="I61" s="4">
        <f t="shared" si="28"/>
        <v>0.0438646614345374</v>
      </c>
      <c r="J61" s="4">
        <f t="shared" si="28"/>
        <v>0.06295821872532834</v>
      </c>
      <c r="K61" s="4">
        <f t="shared" si="28"/>
        <v>0.13959157820894988</v>
      </c>
      <c r="L61" s="4">
        <f t="shared" si="28"/>
        <v>0.1621049034356432</v>
      </c>
      <c r="M61" s="4">
        <f t="shared" si="28"/>
        <v>0.19568769810465375</v>
      </c>
      <c r="N61" s="4">
        <f t="shared" si="28"/>
        <v>0.27737502833814254</v>
      </c>
      <c r="O61" s="4">
        <f t="shared" si="28"/>
        <v>0.3643227674275194</v>
      </c>
      <c r="P61" s="4">
        <f t="shared" si="28"/>
        <v>0.10645250530107433</v>
      </c>
      <c r="Q61" s="4">
        <f t="shared" si="28"/>
        <v>0.2668838972090007</v>
      </c>
      <c r="R61" s="4">
        <f t="shared" si="28"/>
        <v>0.24042458188373267</v>
      </c>
      <c r="S61" s="4">
        <f t="shared" si="28"/>
        <v>0.21476583126733448</v>
      </c>
    </row>
    <row r="62" spans="1:19" ht="12.75">
      <c r="A62" s="3">
        <v>1979</v>
      </c>
      <c r="B62" s="4">
        <f t="shared" si="27"/>
        <v>0.11181104037379627</v>
      </c>
      <c r="C62" s="4">
        <f t="shared" si="28"/>
        <v>0.04554391931104796</v>
      </c>
      <c r="D62" s="4">
        <f t="shared" si="28"/>
        <v>0.026608681346373255</v>
      </c>
      <c r="E62" s="4">
        <f t="shared" si="28"/>
        <v>0.03566199993464952</v>
      </c>
      <c r="F62" s="4">
        <f t="shared" si="28"/>
        <v>0.09020912415808141</v>
      </c>
      <c r="G62" s="4">
        <f t="shared" si="28"/>
        <v>0.06433776718454456</v>
      </c>
      <c r="H62" s="4">
        <f t="shared" si="28"/>
        <v>0.05967225130630073</v>
      </c>
      <c r="I62" s="4">
        <f t="shared" si="28"/>
        <v>0.03536463817743588</v>
      </c>
      <c r="J62" s="4">
        <f t="shared" si="28"/>
        <v>0.05403407906083135</v>
      </c>
      <c r="K62" s="4">
        <f t="shared" si="28"/>
        <v>0.12243254502438389</v>
      </c>
      <c r="L62" s="4">
        <f t="shared" si="28"/>
        <v>0.14209241057395647</v>
      </c>
      <c r="M62" s="4">
        <f t="shared" si="28"/>
        <v>0.17558789913612305</v>
      </c>
      <c r="N62" s="4">
        <f t="shared" si="28"/>
        <v>0.252334603734725</v>
      </c>
      <c r="O62" s="4">
        <f t="shared" si="28"/>
        <v>0.33384008591798064</v>
      </c>
      <c r="P62" s="4">
        <f t="shared" si="28"/>
        <v>0.08128164084107406</v>
      </c>
      <c r="Q62" s="4">
        <f t="shared" si="28"/>
        <v>0.21680658172800502</v>
      </c>
      <c r="R62" s="4">
        <f t="shared" si="28"/>
        <v>0.19434894037581196</v>
      </c>
      <c r="S62" s="4">
        <f t="shared" si="28"/>
        <v>0.1746209317359891</v>
      </c>
    </row>
    <row r="63" spans="1:19" ht="12.75">
      <c r="A63" s="3">
        <v>1980</v>
      </c>
      <c r="B63" s="4">
        <f t="shared" si="27"/>
        <v>0.0997508103827217</v>
      </c>
      <c r="C63" s="4">
        <f t="shared" si="28"/>
        <v>0.04358269924064305</v>
      </c>
      <c r="D63" s="4">
        <f t="shared" si="28"/>
        <v>0.02452437485593692</v>
      </c>
      <c r="E63" s="4">
        <f t="shared" si="28"/>
        <v>0.030199463542950146</v>
      </c>
      <c r="F63" s="4">
        <f t="shared" si="28"/>
        <v>0.08266966208307222</v>
      </c>
      <c r="G63" s="4">
        <f t="shared" si="28"/>
        <v>0.05821177150868756</v>
      </c>
      <c r="H63" s="4">
        <f t="shared" si="28"/>
        <v>0.05039646198512249</v>
      </c>
      <c r="I63" s="4">
        <f t="shared" si="28"/>
        <v>0.03411846663335347</v>
      </c>
      <c r="J63" s="4">
        <f t="shared" si="28"/>
        <v>0.05363533301838876</v>
      </c>
      <c r="K63" s="4">
        <f t="shared" si="28"/>
        <v>0.1011254157138521</v>
      </c>
      <c r="L63" s="4">
        <f t="shared" si="28"/>
        <v>0.13207576116581649</v>
      </c>
      <c r="M63" s="4">
        <f t="shared" si="28"/>
        <v>0.16245309636858102</v>
      </c>
      <c r="N63" s="4">
        <f t="shared" si="28"/>
        <v>0.23381887789176645</v>
      </c>
      <c r="O63" s="4">
        <f t="shared" si="28"/>
        <v>0.2946630643934065</v>
      </c>
      <c r="P63" s="4">
        <f t="shared" si="28"/>
        <v>0.07087599464547184</v>
      </c>
      <c r="Q63" s="4">
        <f t="shared" si="28"/>
        <v>0.19220310763155948</v>
      </c>
      <c r="R63" s="4">
        <f t="shared" si="28"/>
        <v>0.1736378772164706</v>
      </c>
      <c r="S63" s="4">
        <f t="shared" si="28"/>
        <v>0.1570004826524067</v>
      </c>
    </row>
    <row r="64" spans="1:19" ht="12.75">
      <c r="A64" s="3">
        <v>1981</v>
      </c>
      <c r="B64" s="4">
        <f t="shared" si="27"/>
        <v>0.1059063031004943</v>
      </c>
      <c r="C64" s="4">
        <f t="shared" si="28"/>
        <v>0.05411345934857764</v>
      </c>
      <c r="D64" s="4">
        <f t="shared" si="28"/>
        <v>0.030152189406726055</v>
      </c>
      <c r="E64" s="4">
        <f t="shared" si="28"/>
        <v>0.03483830425613859</v>
      </c>
      <c r="F64" s="4">
        <f t="shared" si="28"/>
        <v>0.10137889552504767</v>
      </c>
      <c r="G64" s="4">
        <f t="shared" si="28"/>
        <v>0.07115470180771298</v>
      </c>
      <c r="H64" s="4">
        <f t="shared" si="28"/>
        <v>0.04830241717060524</v>
      </c>
      <c r="I64" s="4">
        <f t="shared" si="28"/>
        <v>0.03959764321499163</v>
      </c>
      <c r="J64" s="4">
        <f t="shared" si="28"/>
        <v>0.0518980983666473</v>
      </c>
      <c r="K64" s="4">
        <f t="shared" si="28"/>
        <v>0.10819190523742445</v>
      </c>
      <c r="L64" s="4">
        <f t="shared" si="28"/>
        <v>0.13252286638644184</v>
      </c>
      <c r="M64" s="4">
        <f t="shared" si="28"/>
        <v>0.16819154281275867</v>
      </c>
      <c r="N64" s="4">
        <f t="shared" si="28"/>
        <v>0.2361353836376996</v>
      </c>
      <c r="O64" s="4">
        <f t="shared" si="28"/>
        <v>0.29924354049089874</v>
      </c>
      <c r="P64" s="4">
        <f t="shared" si="28"/>
        <v>0.08173666098768217</v>
      </c>
      <c r="Q64" s="4">
        <f t="shared" si="28"/>
        <v>0.20326262945865284</v>
      </c>
      <c r="R64" s="4">
        <f t="shared" si="28"/>
        <v>0.2108615146767396</v>
      </c>
      <c r="S64" s="4">
        <f t="shared" si="28"/>
        <v>0.19090204223693333</v>
      </c>
    </row>
    <row r="65" spans="1:19" ht="12.75">
      <c r="A65" s="3">
        <v>1982</v>
      </c>
      <c r="B65" s="4">
        <f t="shared" si="27"/>
        <v>0.1121152597917561</v>
      </c>
      <c r="C65" s="4">
        <f t="shared" si="28"/>
        <v>0.05823256807429712</v>
      </c>
      <c r="D65" s="4">
        <f t="shared" si="28"/>
        <v>0.03249881648917614</v>
      </c>
      <c r="E65" s="4">
        <f t="shared" si="28"/>
        <v>0.043371164653101174</v>
      </c>
      <c r="F65" s="4">
        <f t="shared" si="28"/>
        <v>0.10920883533085228</v>
      </c>
      <c r="G65" s="4">
        <f t="shared" si="28"/>
        <v>0.07594648851021789</v>
      </c>
      <c r="H65" s="4">
        <f t="shared" si="28"/>
        <v>0.05094330476682302</v>
      </c>
      <c r="I65" s="4">
        <f t="shared" si="28"/>
        <v>0.043711966452271225</v>
      </c>
      <c r="J65" s="4">
        <f t="shared" si="28"/>
        <v>0.05263278790536672</v>
      </c>
      <c r="K65" s="4">
        <f t="shared" si="28"/>
        <v>0.11727348848040668</v>
      </c>
      <c r="L65" s="4">
        <f t="shared" si="28"/>
        <v>0.13718204766166683</v>
      </c>
      <c r="M65" s="4">
        <f t="shared" si="28"/>
        <v>0.1812110302163567</v>
      </c>
      <c r="N65" s="4">
        <f t="shared" si="28"/>
        <v>0.25113174929687176</v>
      </c>
      <c r="O65" s="4">
        <f t="shared" si="28"/>
        <v>0.31083617573924777</v>
      </c>
      <c r="P65" s="4">
        <f t="shared" si="28"/>
        <v>0.08368842347582688</v>
      </c>
      <c r="Q65" s="4">
        <f t="shared" si="28"/>
        <v>0.21216194674763766</v>
      </c>
      <c r="R65" s="4">
        <f t="shared" si="28"/>
        <v>0.22252081353794856</v>
      </c>
      <c r="S65" s="4">
        <f t="shared" si="28"/>
        <v>0.20526229131712448</v>
      </c>
    </row>
    <row r="66" spans="1:19" ht="12.75">
      <c r="A66" s="3">
        <v>1983</v>
      </c>
      <c r="B66" s="4">
        <f t="shared" si="27"/>
        <v>0.11681977540315489</v>
      </c>
      <c r="C66" s="4">
        <f t="shared" si="28"/>
        <v>0.07110671573416404</v>
      </c>
      <c r="D66" s="4">
        <f t="shared" si="28"/>
        <v>0.03687584303423436</v>
      </c>
      <c r="E66" s="4">
        <f t="shared" si="28"/>
        <v>0.047690331933994974</v>
      </c>
      <c r="F66" s="4">
        <f t="shared" si="28"/>
        <v>0.12669811234505565</v>
      </c>
      <c r="G66" s="4">
        <f t="shared" si="28"/>
        <v>0.08691236600199138</v>
      </c>
      <c r="H66" s="4">
        <f t="shared" si="28"/>
        <v>0.051975396268217754</v>
      </c>
      <c r="I66" s="4">
        <f t="shared" si="28"/>
        <v>0.050709889562944095</v>
      </c>
      <c r="J66" s="4">
        <f t="shared" si="28"/>
        <v>0.053091708363120854</v>
      </c>
      <c r="K66" s="4">
        <f t="shared" si="28"/>
        <v>0.12348229513836513</v>
      </c>
      <c r="L66" s="4">
        <f t="shared" si="28"/>
        <v>0.13472278456304146</v>
      </c>
      <c r="M66" s="4">
        <f t="shared" si="28"/>
        <v>0.18750656191826717</v>
      </c>
      <c r="N66" s="4">
        <f t="shared" si="28"/>
        <v>0.2679717765587451</v>
      </c>
      <c r="O66" s="4">
        <f t="shared" si="28"/>
        <v>0.2975489336660828</v>
      </c>
      <c r="P66" s="4">
        <f t="shared" si="28"/>
        <v>0.09041618599459421</v>
      </c>
      <c r="Q66" s="4">
        <f t="shared" si="28"/>
        <v>0.22375281200986663</v>
      </c>
      <c r="R66" s="4">
        <f t="shared" si="28"/>
        <v>0.23553052907468006</v>
      </c>
      <c r="S66" s="4">
        <f t="shared" si="28"/>
        <v>0.24647283226019842</v>
      </c>
    </row>
    <row r="67" spans="1:19" ht="12.75">
      <c r="A67" s="3">
        <v>1984</v>
      </c>
      <c r="B67" s="4">
        <f t="shared" si="27"/>
        <v>0.11303256668726516</v>
      </c>
      <c r="C67" s="4">
        <f t="shared" si="28"/>
        <v>0.06843950813720209</v>
      </c>
      <c r="D67" s="4">
        <f t="shared" si="28"/>
        <v>0.039129731075622586</v>
      </c>
      <c r="E67" s="4">
        <f t="shared" si="28"/>
        <v>0.04420721884372063</v>
      </c>
      <c r="F67" s="4">
        <f t="shared" si="28"/>
        <v>0.12273566945498732</v>
      </c>
      <c r="G67" s="4">
        <f t="shared" si="28"/>
        <v>0.08728840639041752</v>
      </c>
      <c r="H67" s="4">
        <f t="shared" si="28"/>
        <v>0.049381344511303174</v>
      </c>
      <c r="I67" s="4">
        <f t="shared" si="28"/>
        <v>0.052889899308332385</v>
      </c>
      <c r="J67" s="4">
        <f t="shared" si="28"/>
        <v>0.05282375019447336</v>
      </c>
      <c r="K67" s="4">
        <f t="shared" si="28"/>
        <v>0.12239820231027006</v>
      </c>
      <c r="L67" s="4">
        <f t="shared" si="28"/>
        <v>0.13310452984062557</v>
      </c>
      <c r="M67" s="4">
        <f t="shared" si="28"/>
        <v>0.1776794154077173</v>
      </c>
      <c r="N67" s="4">
        <f t="shared" si="28"/>
        <v>0.2510529459170157</v>
      </c>
      <c r="O67" s="4">
        <f t="shared" si="28"/>
        <v>0.2839666123344253</v>
      </c>
      <c r="P67" s="4">
        <f t="shared" si="28"/>
        <v>0.08842098626140284</v>
      </c>
      <c r="Q67" s="4">
        <f t="shared" si="28"/>
        <v>0.21476836467705965</v>
      </c>
      <c r="R67" s="4">
        <f t="shared" si="28"/>
        <v>0.2401346514022259</v>
      </c>
      <c r="S67" s="4">
        <f t="shared" si="28"/>
        <v>0.2276363799118636</v>
      </c>
    </row>
    <row r="68" spans="1:19" ht="12.75">
      <c r="A68" s="3">
        <v>1985</v>
      </c>
      <c r="B68" s="4">
        <f t="shared" si="27"/>
        <v>0.11104842224915619</v>
      </c>
      <c r="C68" s="4">
        <f t="shared" si="28"/>
        <v>0.06615274124433836</v>
      </c>
      <c r="D68" s="4">
        <f t="shared" si="28"/>
        <v>0.03970860658503127</v>
      </c>
      <c r="E68" s="4">
        <f t="shared" si="28"/>
        <v>0.03922812280640614</v>
      </c>
      <c r="F68" s="4">
        <f t="shared" si="28"/>
        <v>0.12224937187770997</v>
      </c>
      <c r="G68" s="4">
        <f t="shared" si="28"/>
        <v>0.09040451071706374</v>
      </c>
      <c r="H68" s="4">
        <f t="shared" si="28"/>
        <v>0.052602466292055075</v>
      </c>
      <c r="I68" s="4">
        <f t="shared" si="28"/>
        <v>0.04864159042993288</v>
      </c>
      <c r="J68" s="4">
        <f t="shared" si="28"/>
        <v>0.06129282797699703</v>
      </c>
      <c r="K68" s="4">
        <f t="shared" si="28"/>
        <v>0.11062839229222694</v>
      </c>
      <c r="L68" s="4">
        <f t="shared" si="28"/>
        <v>0.1315722717958427</v>
      </c>
      <c r="M68" s="4">
        <f t="shared" si="28"/>
        <v>0.1873673567989235</v>
      </c>
      <c r="N68" s="4">
        <f t="shared" si="28"/>
        <v>0.3112064411284502</v>
      </c>
      <c r="O68" s="4">
        <f t="shared" si="28"/>
        <v>0.29273724816737395</v>
      </c>
      <c r="P68" s="4">
        <f t="shared" si="28"/>
        <v>0.07978715102773169</v>
      </c>
      <c r="Q68" s="4">
        <f t="shared" si="28"/>
        <v>0.21296561094738367</v>
      </c>
      <c r="R68" s="4">
        <f t="shared" si="28"/>
        <v>0.24246915323223697</v>
      </c>
      <c r="S68" s="4">
        <f t="shared" si="28"/>
        <v>0.21860297600440312</v>
      </c>
    </row>
    <row r="69" spans="1:19" ht="12.75">
      <c r="A69" s="3">
        <v>1986</v>
      </c>
      <c r="B69" s="4">
        <f t="shared" si="27"/>
        <v>0.10397797526376178</v>
      </c>
      <c r="C69" s="4">
        <f t="shared" si="28"/>
        <v>0.05476640195946491</v>
      </c>
      <c r="D69" s="4">
        <f t="shared" si="28"/>
        <v>0.03512174431435366</v>
      </c>
      <c r="E69" s="4">
        <f t="shared" si="28"/>
        <v>0.033983769454734684</v>
      </c>
      <c r="F69" s="4">
        <f t="shared" si="28"/>
        <v>0.10001384020352096</v>
      </c>
      <c r="G69" s="4">
        <f t="shared" si="28"/>
        <v>0.07541544931775714</v>
      </c>
      <c r="H69" s="4">
        <f t="shared" si="28"/>
        <v>0.052237156226057034</v>
      </c>
      <c r="I69" s="4">
        <f t="shared" si="28"/>
        <v>0.04368107238791681</v>
      </c>
      <c r="J69" s="4">
        <f t="shared" si="28"/>
        <v>0.044903518909358724</v>
      </c>
      <c r="K69" s="4">
        <f t="shared" si="28"/>
        <v>0.11548430833057512</v>
      </c>
      <c r="L69" s="4">
        <f t="shared" si="28"/>
        <v>0.12785133993610542</v>
      </c>
      <c r="M69" s="4">
        <f t="shared" si="28"/>
        <v>0.16285942079252053</v>
      </c>
      <c r="N69" s="4">
        <f t="shared" si="28"/>
        <v>0.267565234726936</v>
      </c>
      <c r="O69" s="4">
        <f t="shared" si="28"/>
        <v>0.27029865546692644</v>
      </c>
      <c r="P69" s="4">
        <f t="shared" si="28"/>
        <v>0.07150933180291162</v>
      </c>
      <c r="Q69" s="4">
        <f t="shared" si="28"/>
        <v>0.19370098823798992</v>
      </c>
      <c r="R69" s="4">
        <f t="shared" si="28"/>
        <v>0.19996990324351596</v>
      </c>
      <c r="S69" s="4">
        <f t="shared" si="28"/>
        <v>0.18817398645892938</v>
      </c>
    </row>
    <row r="70" spans="1:19" ht="12.75">
      <c r="A70" s="3">
        <v>1987</v>
      </c>
      <c r="B70" s="4">
        <f t="shared" si="27"/>
        <v>0.10734004219121504</v>
      </c>
      <c r="C70" s="4">
        <f t="shared" si="28"/>
        <v>0.05521010847990789</v>
      </c>
      <c r="D70" s="4">
        <f t="shared" si="28"/>
        <v>0.035849582576570255</v>
      </c>
      <c r="E70" s="4">
        <f t="shared" si="28"/>
        <v>0.03378776050206906</v>
      </c>
      <c r="F70" s="4">
        <f t="shared" si="28"/>
        <v>0.0993078180151006</v>
      </c>
      <c r="G70" s="4">
        <f t="shared" si="28"/>
        <v>0.07155405054132698</v>
      </c>
      <c r="H70" s="4">
        <f t="shared" si="28"/>
        <v>0.05646098315519319</v>
      </c>
      <c r="I70" s="4">
        <f t="shared" si="28"/>
        <v>0.043962058791767594</v>
      </c>
      <c r="J70" s="4">
        <f t="shared" si="28"/>
        <v>0.048851094033550854</v>
      </c>
      <c r="K70" s="4">
        <f t="shared" si="28"/>
        <v>0.11722337843133679</v>
      </c>
      <c r="L70" s="4">
        <f t="shared" si="28"/>
        <v>0.135305075330317</v>
      </c>
      <c r="M70" s="4">
        <f t="shared" si="28"/>
        <v>0.16817865956460312</v>
      </c>
      <c r="N70" s="4">
        <f t="shared" si="28"/>
        <v>0.2468070908335749</v>
      </c>
      <c r="O70" s="4">
        <f t="shared" si="28"/>
        <v>0.27502661436578946</v>
      </c>
      <c r="P70" s="4">
        <f t="shared" si="28"/>
        <v>0.07638384674889097</v>
      </c>
      <c r="Q70" s="4">
        <f t="shared" si="28"/>
        <v>0.1952255275667024</v>
      </c>
      <c r="R70" s="4">
        <f t="shared" si="28"/>
        <v>0.2058449061188465</v>
      </c>
      <c r="S70" s="4">
        <f t="shared" si="28"/>
        <v>0.19662162616631584</v>
      </c>
    </row>
    <row r="71" spans="1:19" ht="12.75">
      <c r="A71" s="3">
        <v>1988</v>
      </c>
      <c r="B71" s="4">
        <f t="shared" si="27"/>
        <v>0.08982500410635245</v>
      </c>
      <c r="C71" s="4">
        <f t="shared" si="28"/>
        <v>0.045317391633731975</v>
      </c>
      <c r="D71" s="4">
        <f t="shared" si="28"/>
        <v>0.030094910767642796</v>
      </c>
      <c r="E71" s="4">
        <f t="shared" si="28"/>
        <v>0.02678858819163708</v>
      </c>
      <c r="F71" s="4">
        <f t="shared" si="28"/>
        <v>0.07917369406238514</v>
      </c>
      <c r="G71" s="4">
        <f t="shared" si="28"/>
        <v>0.06444820452426749</v>
      </c>
      <c r="H71" s="4">
        <f t="shared" si="28"/>
        <v>0.04501081935862761</v>
      </c>
      <c r="I71" s="4">
        <f t="shared" si="28"/>
        <v>0.03555583226792888</v>
      </c>
      <c r="J71" s="4">
        <f t="shared" si="28"/>
        <v>0.03903981763019496</v>
      </c>
      <c r="K71" s="4">
        <f t="shared" si="28"/>
        <v>0.09238444003277253</v>
      </c>
      <c r="L71" s="4">
        <f t="shared" si="28"/>
        <v>0.11282039445777049</v>
      </c>
      <c r="M71" s="4">
        <f t="shared" si="28"/>
        <v>0.14592556494058992</v>
      </c>
      <c r="N71" s="4">
        <f t="shared" si="28"/>
        <v>0.21497914581375652</v>
      </c>
      <c r="O71" s="4">
        <f t="shared" si="28"/>
        <v>0.2532942376418449</v>
      </c>
      <c r="P71" s="4">
        <f t="shared" si="28"/>
        <v>0.06614536270807722</v>
      </c>
      <c r="Q71" s="4">
        <f t="shared" si="28"/>
        <v>0.17987699494937495</v>
      </c>
      <c r="R71" s="4">
        <f aca="true" t="shared" si="30" ref="C71:S76">R18*$Y18</f>
        <v>0.17937701774144876</v>
      </c>
      <c r="S71" s="4">
        <f t="shared" si="30"/>
        <v>0.18292066126550097</v>
      </c>
    </row>
    <row r="72" spans="1:19" ht="12.75">
      <c r="A72" s="3">
        <v>1989</v>
      </c>
      <c r="B72" s="4">
        <f t="shared" si="27"/>
        <v>0.10700003161457818</v>
      </c>
      <c r="C72" s="4">
        <f t="shared" si="30"/>
        <v>0.05666301800405392</v>
      </c>
      <c r="D72" s="4">
        <f t="shared" si="30"/>
        <v>0.03666480027386932</v>
      </c>
      <c r="E72" s="4">
        <f t="shared" si="30"/>
        <v>0.03565781463123097</v>
      </c>
      <c r="F72" s="4">
        <f t="shared" si="30"/>
        <v>0.10027504033874768</v>
      </c>
      <c r="G72" s="4">
        <f t="shared" si="30"/>
        <v>0.07464647392079304</v>
      </c>
      <c r="H72" s="4">
        <f t="shared" si="30"/>
        <v>0.05216716855446947</v>
      </c>
      <c r="I72" s="4">
        <f t="shared" si="30"/>
        <v>0.041114214440413216</v>
      </c>
      <c r="J72" s="4">
        <f t="shared" si="30"/>
        <v>0.04862525539515337</v>
      </c>
      <c r="K72" s="4">
        <f t="shared" si="30"/>
        <v>0.10903142134237719</v>
      </c>
      <c r="L72" s="4">
        <f t="shared" si="30"/>
        <v>0.1340549995268563</v>
      </c>
      <c r="M72" s="4">
        <f t="shared" si="30"/>
        <v>0.17158846699225813</v>
      </c>
      <c r="N72" s="4">
        <f t="shared" si="30"/>
        <v>0.25537043858710623</v>
      </c>
      <c r="O72" s="4">
        <f t="shared" si="30"/>
        <v>0.28442334014168136</v>
      </c>
      <c r="P72" s="4">
        <f t="shared" si="30"/>
        <v>0.08632366124543464</v>
      </c>
      <c r="Q72" s="4">
        <f t="shared" si="30"/>
        <v>0.19731372128624555</v>
      </c>
      <c r="R72" s="4">
        <f t="shared" si="30"/>
        <v>0.20230243204408277</v>
      </c>
      <c r="S72" s="4">
        <f t="shared" si="30"/>
        <v>0.21606481018420995</v>
      </c>
    </row>
    <row r="73" spans="1:19" ht="12.75">
      <c r="A73" s="3">
        <v>1990</v>
      </c>
      <c r="B73" s="4">
        <f t="shared" si="27"/>
        <v>0.09070324411776758</v>
      </c>
      <c r="C73" s="4">
        <f t="shared" si="30"/>
        <v>0.046276844322653964</v>
      </c>
      <c r="D73" s="4">
        <f t="shared" si="30"/>
        <v>0.02931995128289229</v>
      </c>
      <c r="E73" s="4">
        <f t="shared" si="30"/>
        <v>0.02896741898258595</v>
      </c>
      <c r="F73" s="4">
        <f t="shared" si="30"/>
        <v>0.07687132183916033</v>
      </c>
      <c r="G73" s="4">
        <f t="shared" si="30"/>
        <v>0.049009474603606724</v>
      </c>
      <c r="H73" s="4">
        <f t="shared" si="30"/>
        <v>0.04791559294284293</v>
      </c>
      <c r="I73" s="4">
        <f t="shared" si="30"/>
        <v>0.0330388330195581</v>
      </c>
      <c r="J73" s="4">
        <f t="shared" si="30"/>
        <v>0.04170810866655956</v>
      </c>
      <c r="K73" s="4">
        <f t="shared" si="30"/>
        <v>0.07635234098589093</v>
      </c>
      <c r="L73" s="4">
        <f t="shared" si="30"/>
        <v>0.12374099093101347</v>
      </c>
      <c r="M73" s="4">
        <f t="shared" si="30"/>
        <v>0.1355651866939333</v>
      </c>
      <c r="N73" s="4">
        <f t="shared" si="30"/>
        <v>0.20591205337728855</v>
      </c>
      <c r="O73" s="4">
        <f t="shared" si="30"/>
        <v>0.16964557713789918</v>
      </c>
      <c r="P73" s="4">
        <f t="shared" si="30"/>
        <v>0.0723186856245039</v>
      </c>
      <c r="Q73" s="4">
        <f t="shared" si="30"/>
        <v>0.1389273244804778</v>
      </c>
      <c r="R73" s="4">
        <f t="shared" si="30"/>
        <v>0.15791840051019976</v>
      </c>
      <c r="S73" s="4">
        <f t="shared" si="30"/>
        <v>0.1755041046281233</v>
      </c>
    </row>
    <row r="74" spans="1:19" ht="12.75">
      <c r="A74" s="3">
        <v>1991</v>
      </c>
      <c r="B74" s="4">
        <f t="shared" si="27"/>
        <v>0.08470143215111313</v>
      </c>
      <c r="C74" s="4">
        <f t="shared" si="30"/>
        <v>0.04888296789151894</v>
      </c>
      <c r="D74" s="4">
        <f t="shared" si="30"/>
        <v>0.031055251024489767</v>
      </c>
      <c r="E74" s="4">
        <f t="shared" si="30"/>
        <v>0.028928209357451235</v>
      </c>
      <c r="F74" s="4">
        <f t="shared" si="30"/>
        <v>0.0838258937098253</v>
      </c>
      <c r="G74" s="4">
        <f t="shared" si="30"/>
        <v>0.050364960209492445</v>
      </c>
      <c r="H74" s="4">
        <f t="shared" si="30"/>
        <v>0.04706157147689517</v>
      </c>
      <c r="I74" s="4">
        <f t="shared" si="30"/>
        <v>0.03269461552517913</v>
      </c>
      <c r="J74" s="4">
        <f t="shared" si="30"/>
        <v>0.043376273041273915</v>
      </c>
      <c r="K74" s="4">
        <f t="shared" si="30"/>
        <v>0.08715404687601974</v>
      </c>
      <c r="L74" s="4">
        <f t="shared" si="30"/>
        <v>0.11492731155287034</v>
      </c>
      <c r="M74" s="4">
        <f t="shared" si="30"/>
        <v>0.1317141293172053</v>
      </c>
      <c r="N74" s="4">
        <f t="shared" si="30"/>
        <v>0.1901327075070059</v>
      </c>
      <c r="O74" s="4">
        <f t="shared" si="30"/>
        <v>0.218472672303889</v>
      </c>
      <c r="P74" s="4">
        <f t="shared" si="30"/>
        <v>0.06587254931244105</v>
      </c>
      <c r="Q74" s="4">
        <f t="shared" si="30"/>
        <v>0.16758893861839377</v>
      </c>
      <c r="R74" s="4">
        <f t="shared" si="30"/>
        <v>0.16062146520045195</v>
      </c>
      <c r="S74" s="4">
        <f t="shared" si="30"/>
        <v>0.1768238359419492</v>
      </c>
    </row>
    <row r="75" spans="1:19" ht="12.75">
      <c r="A75" s="3">
        <v>1992</v>
      </c>
      <c r="B75" s="4">
        <f t="shared" si="27"/>
        <v>0.08281168088532331</v>
      </c>
      <c r="C75" s="4">
        <f t="shared" si="30"/>
        <v>0.046262279739122524</v>
      </c>
      <c r="D75" s="4">
        <f t="shared" si="30"/>
        <v>0.025967680807726438</v>
      </c>
      <c r="E75" s="4">
        <f t="shared" si="30"/>
        <v>0.026691978601230158</v>
      </c>
      <c r="F75" s="4">
        <f t="shared" si="30"/>
        <v>0.07936173713626725</v>
      </c>
      <c r="G75" s="4">
        <f t="shared" si="30"/>
        <v>0.05044318281173908</v>
      </c>
      <c r="H75" s="4">
        <f t="shared" si="30"/>
        <v>0.05151688644267245</v>
      </c>
      <c r="I75" s="4">
        <f t="shared" si="30"/>
        <v>0.028246965017737706</v>
      </c>
      <c r="J75" s="4">
        <f t="shared" si="30"/>
        <v>0.04452644600553166</v>
      </c>
      <c r="K75" s="4">
        <f t="shared" si="30"/>
        <v>0.08044922136479753</v>
      </c>
      <c r="L75" s="4">
        <f t="shared" si="30"/>
        <v>0.11966475911418531</v>
      </c>
      <c r="M75" s="4">
        <f t="shared" si="30"/>
        <v>0.12690418558607955</v>
      </c>
      <c r="N75" s="4">
        <f t="shared" si="30"/>
        <v>0.18871146169918643</v>
      </c>
      <c r="O75" s="4">
        <f t="shared" si="30"/>
        <v>0.22311746886423003</v>
      </c>
      <c r="P75" s="4">
        <f t="shared" si="30"/>
        <v>0.06619081161185497</v>
      </c>
      <c r="Q75" s="4">
        <f t="shared" si="30"/>
        <v>0.1267272203772151</v>
      </c>
      <c r="R75" s="4">
        <f t="shared" si="30"/>
        <v>0.15798959753634634</v>
      </c>
      <c r="S75" s="4">
        <f t="shared" si="30"/>
        <v>0.15632484882483413</v>
      </c>
    </row>
    <row r="76" spans="1:19" ht="12.75">
      <c r="A76" s="3">
        <v>1993</v>
      </c>
      <c r="B76" s="4">
        <f t="shared" si="27"/>
        <v>0.07981157242374674</v>
      </c>
      <c r="C76" s="4">
        <f t="shared" si="30"/>
        <v>0.044231414779584324</v>
      </c>
      <c r="D76" s="4">
        <f t="shared" si="30"/>
        <v>0.031007742904095883</v>
      </c>
      <c r="E76" s="4">
        <f t="shared" si="30"/>
        <v>0.02684120730602228</v>
      </c>
      <c r="F76" s="4"/>
      <c r="G76" s="4">
        <f t="shared" si="30"/>
        <v>0.048323689664517826</v>
      </c>
      <c r="H76" s="4">
        <f t="shared" si="30"/>
        <v>0.03976505552153479</v>
      </c>
      <c r="I76" s="4">
        <f t="shared" si="30"/>
        <v>0.031428556352161366</v>
      </c>
      <c r="J76" s="4">
        <f t="shared" si="30"/>
        <v>0.04347801637871095</v>
      </c>
      <c r="K76" s="4">
        <f t="shared" si="30"/>
        <v>0.07569017752994832</v>
      </c>
      <c r="L76" s="4">
        <f t="shared" si="30"/>
        <v>0.10831983261196318</v>
      </c>
      <c r="M76" s="4">
        <f t="shared" si="30"/>
        <v>0.11272651990908401</v>
      </c>
      <c r="N76" s="4">
        <f t="shared" si="30"/>
        <v>0.1671456252079111</v>
      </c>
      <c r="O76" s="4">
        <f t="shared" si="30"/>
        <v>0.19537651339345444</v>
      </c>
      <c r="P76" s="4">
        <f t="shared" si="30"/>
        <v>0.06474444264370939</v>
      </c>
      <c r="Q76" s="4">
        <f t="shared" si="30"/>
        <v>0.1486347319220774</v>
      </c>
      <c r="R76" s="4">
        <f t="shared" si="30"/>
        <v>0.15963296432826835</v>
      </c>
      <c r="S76" s="4">
        <f t="shared" si="30"/>
        <v>0.15411056445288207</v>
      </c>
    </row>
    <row r="78" spans="1:19" ht="12.75">
      <c r="A78" s="3" t="s">
        <v>44</v>
      </c>
      <c r="B78" s="1">
        <f>100*((B76/B56)^(1/20)-1)</f>
        <v>-2.6426541035591056</v>
      </c>
      <c r="C78" s="1">
        <f>100*((C76/C56)^(1/20)-1)</f>
        <v>-1.222516335873114</v>
      </c>
      <c r="D78" s="1">
        <f>100*((D76/D61)^(1/15)-1)</f>
        <v>0.43649876740639026</v>
      </c>
      <c r="E78" s="1">
        <f aca="true" t="shared" si="31" ref="E78:S78">100*((E76/E56)^(1/20)-1)</f>
        <v>-2.5446844102123722</v>
      </c>
      <c r="F78" s="1">
        <f>100*((F75/F56)^(1/19)-1)</f>
        <v>-2.0284913047749598</v>
      </c>
      <c r="G78" s="1">
        <f t="shared" si="31"/>
        <v>-2.57526586149045</v>
      </c>
      <c r="H78" s="1">
        <f t="shared" si="31"/>
        <v>-2.1704205416059663</v>
      </c>
      <c r="I78" s="1">
        <f t="shared" si="31"/>
        <v>-2.273553980927001</v>
      </c>
      <c r="J78" s="1">
        <f t="shared" si="31"/>
        <v>-1.896914640205083</v>
      </c>
      <c r="K78" s="1">
        <f t="shared" si="31"/>
        <v>-2.3323125719985183</v>
      </c>
      <c r="L78" s="1">
        <f t="shared" si="31"/>
        <v>-2.865626895318296</v>
      </c>
      <c r="M78" s="1">
        <f t="shared" si="31"/>
        <v>-3.9430834611871246</v>
      </c>
      <c r="N78" s="1">
        <f t="shared" si="31"/>
        <v>-2.9991551237204317</v>
      </c>
      <c r="O78" s="1">
        <f>100*((O76/O57)^(1/20)-1)</f>
        <v>-2.34677537152046</v>
      </c>
      <c r="P78" s="1">
        <f>100*((P76/P57)^(1/20)-1)</f>
        <v>-2.160960325589545</v>
      </c>
      <c r="Q78" s="1">
        <f t="shared" si="31"/>
        <v>-2.6603389696731816</v>
      </c>
      <c r="R78" s="1">
        <f t="shared" si="31"/>
        <v>-4.108787816079474</v>
      </c>
      <c r="S78" s="1">
        <f t="shared" si="31"/>
        <v>-3.4667515564652085</v>
      </c>
    </row>
    <row r="79" spans="1:19" ht="12.75">
      <c r="A79" s="3" t="s">
        <v>47</v>
      </c>
      <c r="B79" s="1">
        <f>100*((B63/B56)^(1/7)-1)</f>
        <v>-4.367924075600172</v>
      </c>
      <c r="C79" s="1">
        <f aca="true" t="shared" si="32" ref="C79:S79">100*((C63/C56)^(1/7)-1)</f>
        <v>-3.6569587240722012</v>
      </c>
      <c r="E79" s="1">
        <f t="shared" si="32"/>
        <v>-5.522217916877614</v>
      </c>
      <c r="F79" s="1">
        <f t="shared" si="32"/>
        <v>-4.8572118406547515</v>
      </c>
      <c r="G79" s="1">
        <f t="shared" si="32"/>
        <v>-4.681659268301763</v>
      </c>
      <c r="H79" s="1">
        <f t="shared" si="32"/>
        <v>-2.8435268756477394</v>
      </c>
      <c r="I79" s="1">
        <f t="shared" si="32"/>
        <v>-5.2545924781873925</v>
      </c>
      <c r="J79" s="1">
        <f t="shared" si="32"/>
        <v>-2.442180819083495</v>
      </c>
      <c r="K79" s="1">
        <f t="shared" si="32"/>
        <v>-2.5703214201886815</v>
      </c>
      <c r="L79" s="1">
        <f t="shared" si="32"/>
        <v>-5.327280284432845</v>
      </c>
      <c r="M79" s="1">
        <f t="shared" si="32"/>
        <v>-6.080984379192655</v>
      </c>
      <c r="N79" s="1">
        <f t="shared" si="32"/>
        <v>-3.829443702245905</v>
      </c>
      <c r="O79" s="1">
        <f>100*((O63/O57)^(1/6)-1)</f>
        <v>-1.0617585228585913</v>
      </c>
      <c r="P79" s="1">
        <f>100*((P63/P57)^(1/6)-1)</f>
        <v>-5.6105658318069125</v>
      </c>
      <c r="Q79" s="1">
        <f t="shared" si="32"/>
        <v>-3.951418350670699</v>
      </c>
      <c r="R79" s="1">
        <f t="shared" si="32"/>
        <v>-10.224699777044844</v>
      </c>
      <c r="S79" s="1">
        <f t="shared" si="32"/>
        <v>-9.349035806448514</v>
      </c>
    </row>
    <row r="80" spans="1:19" ht="12.75">
      <c r="A80" s="3" t="s">
        <v>45</v>
      </c>
      <c r="B80" s="1">
        <f>100*((B76/B63)^(1/13)-1)</f>
        <v>-1.7008060811700476</v>
      </c>
      <c r="C80" s="1">
        <f aca="true" t="shared" si="33" ref="C80:S80">100*((C76/C63)^(1/13)-1)</f>
        <v>0.11371855708659506</v>
      </c>
      <c r="D80" s="1">
        <f t="shared" si="33"/>
        <v>1.820757520320715</v>
      </c>
      <c r="E80" s="1">
        <f t="shared" si="33"/>
        <v>-0.9027152081191092</v>
      </c>
      <c r="F80" s="1">
        <f>100*((F75/F63)^(1/12)-1)</f>
        <v>-0.33972445668911666</v>
      </c>
      <c r="G80" s="1">
        <f t="shared" si="33"/>
        <v>-1.4218387499522755</v>
      </c>
      <c r="H80" s="1">
        <f t="shared" si="33"/>
        <v>-1.8060491685727875</v>
      </c>
      <c r="I80" s="1">
        <f t="shared" si="33"/>
        <v>-0.6297155715591529</v>
      </c>
      <c r="J80" s="1">
        <f t="shared" si="33"/>
        <v>-1.6020485468501433</v>
      </c>
      <c r="K80" s="1">
        <f t="shared" si="33"/>
        <v>-2.203913224256193</v>
      </c>
      <c r="L80" s="1">
        <f t="shared" si="33"/>
        <v>-1.5137144184125595</v>
      </c>
      <c r="M80" s="1">
        <f t="shared" si="33"/>
        <v>-2.771818727406117</v>
      </c>
      <c r="N80" s="1">
        <f t="shared" si="33"/>
        <v>-2.5491114724873754</v>
      </c>
      <c r="O80" s="1">
        <f t="shared" si="33"/>
        <v>-3.1113689975301173</v>
      </c>
      <c r="P80" s="1">
        <f t="shared" si="33"/>
        <v>-0.6936135257100351</v>
      </c>
      <c r="Q80" s="1">
        <f t="shared" si="33"/>
        <v>-1.9579688714546184</v>
      </c>
      <c r="R80" s="1">
        <f t="shared" si="33"/>
        <v>-0.644794972071483</v>
      </c>
      <c r="S80" s="1">
        <f t="shared" si="33"/>
        <v>-0.14281011193811866</v>
      </c>
    </row>
    <row r="81" spans="22:24" ht="12.75">
      <c r="V81" s="13"/>
      <c r="W81" s="13"/>
      <c r="X81" s="13"/>
    </row>
    <row r="83" spans="22:23" ht="12.75">
      <c r="V83" s="2"/>
      <c r="W83" s="2"/>
    </row>
    <row r="84" spans="22:23" ht="12.75">
      <c r="V84" s="2"/>
      <c r="W84" s="2"/>
    </row>
    <row r="85" spans="22:23" ht="12.75">
      <c r="V85" s="2"/>
      <c r="W85" s="2"/>
    </row>
    <row r="86" spans="22:23" ht="12.75">
      <c r="V86" s="2"/>
      <c r="W86" s="2"/>
    </row>
    <row r="87" spans="22:23" ht="12.75">
      <c r="V87" s="2"/>
      <c r="W87" s="2"/>
    </row>
    <row r="88" spans="22:23" ht="12.75">
      <c r="V88" s="2"/>
      <c r="W88" s="2"/>
    </row>
    <row r="89" spans="22:23" ht="12.75">
      <c r="V89" s="2"/>
      <c r="W89" s="2"/>
    </row>
    <row r="90" spans="22:23" ht="12.75">
      <c r="V90" s="2"/>
      <c r="W90" s="2"/>
    </row>
    <row r="91" spans="22:23" ht="12.75">
      <c r="V91" s="2"/>
      <c r="W91" s="2"/>
    </row>
    <row r="92" spans="22:23" ht="12.75">
      <c r="V92" s="2"/>
      <c r="W92" s="2"/>
    </row>
    <row r="93" spans="22:23" ht="12.75">
      <c r="V93" s="2"/>
      <c r="W93" s="2"/>
    </row>
    <row r="94" spans="22:23" ht="12.75">
      <c r="V94" s="2"/>
      <c r="W94" s="2"/>
    </row>
    <row r="95" spans="22:23" ht="12.75">
      <c r="V95" s="2"/>
      <c r="W95" s="2"/>
    </row>
    <row r="96" spans="22:23" ht="12.75">
      <c r="V96" s="2"/>
      <c r="W96" s="2"/>
    </row>
    <row r="97" spans="22:23" ht="12.75">
      <c r="V97" s="2"/>
      <c r="W97" s="2"/>
    </row>
    <row r="98" spans="22:23" ht="12.75">
      <c r="V98" s="2"/>
      <c r="W98" s="2"/>
    </row>
    <row r="99" spans="22:23" ht="12.75">
      <c r="V99" s="2"/>
      <c r="W99" s="2"/>
    </row>
    <row r="100" spans="22:23" ht="12.75">
      <c r="V100" s="2"/>
      <c r="W100" s="2"/>
    </row>
    <row r="101" spans="22:23" ht="12.75">
      <c r="V101" s="2"/>
      <c r="W101" s="2"/>
    </row>
    <row r="102" spans="22:23" ht="12.75">
      <c r="V102" s="2"/>
      <c r="W102" s="2"/>
    </row>
    <row r="103" spans="22:23" ht="12.75">
      <c r="V103" s="2"/>
      <c r="W103" s="2"/>
    </row>
  </sheetData>
  <mergeCells count="2">
    <mergeCell ref="V1:X1"/>
    <mergeCell ref="V81:X8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pane xSplit="3" topLeftCell="D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41.140625" style="0" customWidth="1"/>
    <col min="2" max="3" width="9.8515625" style="1" customWidth="1"/>
    <col min="4" max="4" width="4.28125" style="0" customWidth="1"/>
    <col min="9" max="9" width="9.140625" style="1" customWidth="1"/>
    <col min="12" max="12" width="25.140625" style="0" customWidth="1"/>
  </cols>
  <sheetData>
    <row r="2" spans="2:3" ht="12.75">
      <c r="B2" s="13" t="s">
        <v>64</v>
      </c>
      <c r="C2" s="13"/>
    </row>
    <row r="3" spans="1:8" ht="12.75">
      <c r="A3" s="5"/>
      <c r="B3" s="15" t="s">
        <v>78</v>
      </c>
      <c r="C3" s="15"/>
      <c r="E3" s="14" t="s">
        <v>61</v>
      </c>
      <c r="F3" s="14"/>
      <c r="G3" s="14"/>
      <c r="H3" s="1" t="s">
        <v>58</v>
      </c>
    </row>
    <row r="4" spans="1:9" ht="12.75">
      <c r="A4" s="8" t="s">
        <v>52</v>
      </c>
      <c r="B4" s="9" t="s">
        <v>54</v>
      </c>
      <c r="C4" s="9" t="s">
        <v>55</v>
      </c>
      <c r="D4" s="6"/>
      <c r="E4" s="8" t="s">
        <v>54</v>
      </c>
      <c r="F4" s="8" t="s">
        <v>55</v>
      </c>
      <c r="G4" s="6"/>
      <c r="H4" s="9" t="s">
        <v>53</v>
      </c>
      <c r="I4" s="6"/>
    </row>
    <row r="5" spans="8:9" ht="12.75">
      <c r="H5" s="1"/>
      <c r="I5"/>
    </row>
    <row r="6" spans="1:9" ht="12.75">
      <c r="A6" s="5" t="s">
        <v>60</v>
      </c>
      <c r="B6" s="1">
        <v>2.869527640023062</v>
      </c>
      <c r="C6" s="1">
        <v>-2.5234189024367915</v>
      </c>
      <c r="E6" s="1">
        <v>-4.367924075600172</v>
      </c>
      <c r="F6" s="1">
        <v>-1.7008060811700476</v>
      </c>
      <c r="H6" s="1">
        <v>-0.6563265282664377</v>
      </c>
      <c r="I6"/>
    </row>
    <row r="7" spans="5:9" ht="12.75">
      <c r="E7" s="1"/>
      <c r="F7" s="1"/>
      <c r="H7" s="1"/>
      <c r="I7"/>
    </row>
    <row r="8" spans="1:9" ht="12.75">
      <c r="A8" s="6" t="s">
        <v>50</v>
      </c>
      <c r="E8" s="1"/>
      <c r="F8" s="1"/>
      <c r="H8" s="1"/>
      <c r="I8"/>
    </row>
    <row r="9" spans="1:9" ht="12.75">
      <c r="A9" s="5" t="s">
        <v>15</v>
      </c>
      <c r="B9" s="1">
        <v>1.0268226422904814</v>
      </c>
      <c r="C9" s="1">
        <v>-3.5854688227398346</v>
      </c>
      <c r="E9" s="1">
        <v>-6.080984379192655</v>
      </c>
      <c r="F9" s="1">
        <v>-2.771818727406117</v>
      </c>
      <c r="H9" s="1">
        <v>-1.369893269554423</v>
      </c>
      <c r="I9"/>
    </row>
    <row r="10" spans="1:9" ht="12.75">
      <c r="A10" s="5" t="s">
        <v>16</v>
      </c>
      <c r="B10" s="1">
        <v>3.4487602993053645</v>
      </c>
      <c r="C10" s="1">
        <v>-3.3646252844598656</v>
      </c>
      <c r="E10" s="1">
        <v>-3.829443702245905</v>
      </c>
      <c r="F10" s="1">
        <v>-2.5491114724873754</v>
      </c>
      <c r="H10" s="1">
        <v>-1.7179401454748944</v>
      </c>
      <c r="I10"/>
    </row>
    <row r="11" spans="1:9" ht="12.75">
      <c r="A11" s="5" t="s">
        <v>17</v>
      </c>
      <c r="B11" s="1">
        <v>3.9837764298410683</v>
      </c>
      <c r="C11" s="1">
        <v>-3.9221775801867365</v>
      </c>
      <c r="E11" s="1">
        <v>-3.332068975347058</v>
      </c>
      <c r="F11" s="1">
        <v>-3.1113689975301173</v>
      </c>
      <c r="H11" s="1">
        <v>1.2344274387837695</v>
      </c>
      <c r="I11"/>
    </row>
    <row r="12" spans="1:9" ht="12.75">
      <c r="A12" s="5" t="s">
        <v>22</v>
      </c>
      <c r="B12" s="1">
        <v>-3.4304898392321315</v>
      </c>
      <c r="C12" s="1">
        <v>-1.476244979515584</v>
      </c>
      <c r="E12" s="1">
        <v>-10.224699777044844</v>
      </c>
      <c r="F12" s="1">
        <v>-0.644794972071483</v>
      </c>
      <c r="H12" s="1">
        <v>-0.4150246905541888</v>
      </c>
      <c r="I12"/>
    </row>
    <row r="13" spans="1:9" ht="12.75">
      <c r="A13" s="5" t="s">
        <v>23</v>
      </c>
      <c r="B13" s="1">
        <v>-2.4885554709157653</v>
      </c>
      <c r="C13" s="1">
        <v>-0.9784609593440297</v>
      </c>
      <c r="E13" s="1">
        <v>-9.349035806448514</v>
      </c>
      <c r="F13" s="1">
        <v>-0.14281011193811866</v>
      </c>
      <c r="H13" s="1">
        <v>-0.40812174683296787</v>
      </c>
      <c r="I13"/>
    </row>
    <row r="14" spans="5:9" ht="12.75">
      <c r="E14" s="1"/>
      <c r="F14" s="1"/>
      <c r="H14" s="1"/>
      <c r="I14"/>
    </row>
    <row r="15" spans="1:9" ht="12.75">
      <c r="A15" s="6" t="s">
        <v>51</v>
      </c>
      <c r="E15" s="1"/>
      <c r="F15" s="1"/>
      <c r="H15" s="1"/>
      <c r="I15"/>
    </row>
    <row r="16" spans="1:9" ht="12.75">
      <c r="A16" s="5" t="s">
        <v>67</v>
      </c>
      <c r="B16" s="1">
        <v>3.634298969863514</v>
      </c>
      <c r="C16" s="1">
        <v>-0.7240790400916186</v>
      </c>
      <c r="E16" s="1">
        <v>-3.6569587240722012</v>
      </c>
      <c r="F16" s="1">
        <v>0.11371855708659506</v>
      </c>
      <c r="H16" s="1">
        <v>-0.5667684610016765</v>
      </c>
      <c r="I16"/>
    </row>
    <row r="17" spans="1:9" ht="12.75">
      <c r="A17" s="5" t="s">
        <v>68</v>
      </c>
      <c r="B17" s="1">
        <v>2.3432104939747456</v>
      </c>
      <c r="C17" s="1">
        <v>-1.3433418782684448</v>
      </c>
      <c r="E17" s="1">
        <v>-4.8572118406547515</v>
      </c>
      <c r="F17" s="1">
        <v>-0.44107298746643986</v>
      </c>
      <c r="H17" s="1">
        <v>-1.9764704610577222</v>
      </c>
      <c r="I17"/>
    </row>
    <row r="18" spans="1:9" ht="12.75">
      <c r="A18" s="5" t="s">
        <v>13</v>
      </c>
      <c r="B18" s="1">
        <v>4.803173169090269</v>
      </c>
      <c r="C18" s="1">
        <v>-3.0223158137817285</v>
      </c>
      <c r="E18" s="1">
        <v>-2.5703214201886815</v>
      </c>
      <c r="F18" s="1">
        <v>-2.203913224256193</v>
      </c>
      <c r="H18" s="1">
        <v>0.4654886590630847</v>
      </c>
      <c r="I18"/>
    </row>
    <row r="19" spans="1:9" ht="12.75">
      <c r="A19" s="5" t="s">
        <v>14</v>
      </c>
      <c r="B19" s="1">
        <v>1.8375671906947888</v>
      </c>
      <c r="C19" s="1">
        <v>-2.3378929086782185</v>
      </c>
      <c r="E19" s="1">
        <v>-5.327280284432845</v>
      </c>
      <c r="F19" s="1">
        <v>-1.5137144184125595</v>
      </c>
      <c r="H19" s="1">
        <v>-2.376525802119389</v>
      </c>
      <c r="I19"/>
    </row>
    <row r="20" spans="1:9" ht="12.75">
      <c r="A20" s="5" t="s">
        <v>21</v>
      </c>
      <c r="B20" s="1">
        <v>3.317554588813043</v>
      </c>
      <c r="C20" s="1">
        <v>-2.7784296363310146</v>
      </c>
      <c r="E20" s="1">
        <v>-3.951418350670699</v>
      </c>
      <c r="F20" s="1">
        <v>-1.9579688714546184</v>
      </c>
      <c r="H20" s="1">
        <v>0.8562157695411354</v>
      </c>
      <c r="I20"/>
    </row>
    <row r="21" spans="5:9" ht="12.75">
      <c r="E21" s="1"/>
      <c r="F21" s="1"/>
      <c r="H21" s="1"/>
      <c r="I21"/>
    </row>
    <row r="22" spans="5:9" ht="12.75">
      <c r="E22" s="1"/>
      <c r="F22" s="1"/>
      <c r="H22" s="1"/>
      <c r="I22"/>
    </row>
    <row r="23" spans="5:9" ht="12.75">
      <c r="E23" s="1"/>
      <c r="F23" s="1"/>
      <c r="H23" s="1"/>
      <c r="I23"/>
    </row>
    <row r="24" spans="1:9" ht="12.75">
      <c r="A24" s="6" t="s">
        <v>49</v>
      </c>
      <c r="E24" s="1"/>
      <c r="F24" s="1"/>
      <c r="H24" s="1"/>
      <c r="I24"/>
    </row>
    <row r="25" spans="1:9" ht="12.75">
      <c r="A25" s="5" t="s">
        <v>18</v>
      </c>
      <c r="B25" s="1">
        <v>0.9704850316172964</v>
      </c>
      <c r="C25" s="1">
        <v>-1.5246549970661216</v>
      </c>
      <c r="E25" s="1">
        <v>-6.1333583210673615</v>
      </c>
      <c r="F25" s="1">
        <v>-0.6936135257100351</v>
      </c>
      <c r="H25" s="1">
        <v>-1.8404867598596497</v>
      </c>
      <c r="I25"/>
    </row>
    <row r="26" spans="1:9" ht="12.75">
      <c r="A26" s="5" t="s">
        <v>69</v>
      </c>
      <c r="B26" s="1">
        <v>1.6278766451846005</v>
      </c>
      <c r="C26" s="1">
        <v>-1.7320068205186723</v>
      </c>
      <c r="E26" s="1">
        <v>-5.522217916877614</v>
      </c>
      <c r="F26" s="1">
        <v>-0.9027152081191092</v>
      </c>
      <c r="H26" s="1">
        <v>-1.089197363507921</v>
      </c>
      <c r="I26"/>
    </row>
    <row r="27" spans="1:9" ht="12.75">
      <c r="A27" s="5" t="s">
        <v>20</v>
      </c>
      <c r="B27" s="1">
        <v>4.50929147845367</v>
      </c>
      <c r="C27" s="1">
        <v>-2.627781267327012</v>
      </c>
      <c r="E27" s="1">
        <v>-2.8435268756477394</v>
      </c>
      <c r="F27" s="1">
        <v>-1.8060491685727875</v>
      </c>
      <c r="H27" s="1">
        <v>-1.3767295506640798</v>
      </c>
      <c r="I27"/>
    </row>
    <row r="28" spans="8:9" ht="12.75">
      <c r="H28" s="1"/>
      <c r="I28"/>
    </row>
    <row r="29" spans="1:9" ht="12.75">
      <c r="A29" s="5" t="s">
        <v>70</v>
      </c>
      <c r="C29" s="1">
        <v>0.968674636747191</v>
      </c>
      <c r="E29" s="1"/>
      <c r="F29" s="1">
        <v>1.820757520320715</v>
      </c>
      <c r="H29" s="1">
        <v>-1.1120479715919784</v>
      </c>
      <c r="I29"/>
    </row>
    <row r="30" spans="1:9" ht="12.75">
      <c r="A30" s="5" t="s">
        <v>73</v>
      </c>
      <c r="B30" s="1">
        <v>2.5320489147596215</v>
      </c>
      <c r="C30" s="1">
        <v>-2.2467860980266763</v>
      </c>
      <c r="E30" s="1">
        <v>-4.681659268301763</v>
      </c>
      <c r="F30" s="1">
        <v>-1.4218387499522755</v>
      </c>
      <c r="H30" s="1">
        <v>0.5839419644483534</v>
      </c>
      <c r="I30"/>
    </row>
    <row r="31" spans="1:9" ht="12.75">
      <c r="A31" s="5" t="s">
        <v>71</v>
      </c>
      <c r="B31" s="1">
        <v>1.915756022437476</v>
      </c>
      <c r="C31" s="1">
        <v>-1.461291770355433</v>
      </c>
      <c r="E31" s="1">
        <v>-5.2545924781873925</v>
      </c>
      <c r="F31" s="1">
        <v>-0.6297155715591529</v>
      </c>
      <c r="H31" s="1">
        <v>-0.23539255757321076</v>
      </c>
      <c r="I31"/>
    </row>
    <row r="32" spans="1:9" ht="12.75">
      <c r="A32" s="5" t="s">
        <v>12</v>
      </c>
      <c r="B32" s="1">
        <v>4.941011472606971</v>
      </c>
      <c r="C32" s="1">
        <v>-2.4254878165412386</v>
      </c>
      <c r="E32" s="1">
        <v>-2.442180819083495</v>
      </c>
      <c r="F32" s="1">
        <v>-1.6020485468501433</v>
      </c>
      <c r="H32" s="1">
        <v>-0.055436402789765804</v>
      </c>
      <c r="I32"/>
    </row>
    <row r="33" spans="5:7" ht="12.75">
      <c r="E33" s="1"/>
      <c r="F33" s="1"/>
      <c r="G33" s="1"/>
    </row>
    <row r="34" spans="1:5" ht="12.75">
      <c r="A34" s="6" t="s">
        <v>59</v>
      </c>
      <c r="B34" s="10"/>
      <c r="C34" s="10"/>
      <c r="D34" s="6"/>
      <c r="E34" s="6"/>
    </row>
    <row r="35" spans="1:5" ht="12.75">
      <c r="A35" s="7" t="s">
        <v>62</v>
      </c>
      <c r="B35" s="11"/>
      <c r="C35" s="11"/>
      <c r="D35" s="7"/>
      <c r="E35" s="7"/>
    </row>
    <row r="36" spans="1:5" ht="12.75">
      <c r="A36" s="7" t="s">
        <v>63</v>
      </c>
      <c r="B36" s="11"/>
      <c r="C36" s="11"/>
      <c r="D36" s="7"/>
      <c r="E36" s="7"/>
    </row>
    <row r="37" ht="12.75">
      <c r="A37" t="s">
        <v>65</v>
      </c>
    </row>
    <row r="38" spans="1:4" ht="12.75">
      <c r="A38" t="s">
        <v>66</v>
      </c>
      <c r="D38" s="1"/>
    </row>
    <row r="39" spans="1:4" ht="12.75">
      <c r="A39" t="s">
        <v>72</v>
      </c>
      <c r="D39" s="1"/>
    </row>
    <row r="40" ht="12.75">
      <c r="D40" s="1"/>
    </row>
    <row r="41" ht="12.75">
      <c r="D41" s="1"/>
    </row>
    <row r="42" ht="12.75">
      <c r="D42" s="1"/>
    </row>
  </sheetData>
  <mergeCells count="3">
    <mergeCell ref="E3:G3"/>
    <mergeCell ref="B2:C2"/>
    <mergeCell ref="B3:C3"/>
  </mergeCells>
  <printOptions horizontalCentered="1" verticalCentered="1"/>
  <pageMargins left="0.75" right="0.75" top="1" bottom="0.54" header="0.3" footer="0.5"/>
  <pageSetup horizontalDpi="300" verticalDpi="300" orientation="landscape" r:id="rId1"/>
  <headerFooter alignWithMargins="0">
    <oddHeader>&amp;C&amp;14Table 4 -- Changing Air Fares by Region
&amp;12(annualized growth rates)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Chicago,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Hummels</dc:creator>
  <cp:keywords/>
  <dc:description/>
  <cp:lastModifiedBy>Krannert Computing Center</cp:lastModifiedBy>
  <cp:lastPrinted>2006-03-10T02:11:46Z</cp:lastPrinted>
  <dcterms:created xsi:type="dcterms:W3CDTF">1999-04-27T15:41:15Z</dcterms:created>
  <dcterms:modified xsi:type="dcterms:W3CDTF">2007-10-30T19:16:22Z</dcterms:modified>
  <cp:category/>
  <cp:version/>
  <cp:contentType/>
  <cp:contentStatus/>
</cp:coreProperties>
</file>